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CB UCL\Downloads\"/>
    </mc:Choice>
  </mc:AlternateContent>
  <xr:revisionPtr revIDLastSave="0" documentId="13_ncr:1_{5D7C17F6-C4D4-441E-ACE5-CFDAC031A05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NEXO III ESTIMATIVA ULC" sheetId="8" r:id="rId1"/>
  </sheets>
  <externalReferences>
    <externalReference r:id="rId2"/>
    <externalReference r:id="rId3"/>
    <externalReference r:id="rId4"/>
  </externalReferences>
  <definedNames>
    <definedName name="INFORMAÇÕES">'[1]BASE I'!$B$16:$AB$36</definedName>
    <definedName name="Matriz">'[1]BASE I'!$B$16:$AB$52</definedName>
    <definedName name="Serviços">'[2]Dados - Não mexer'!$A:$A</definedName>
    <definedName name="Tipo_de_Joranda_de_Trabalho">OFFSET([3]Apoio!$A$1,1,0,COUNTA([3]Apoio!$A:$A)-1,1)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4" i="8" l="1"/>
  <c r="F24" i="8"/>
  <c r="C142" i="8"/>
  <c r="C141" i="8"/>
  <c r="C140" i="8"/>
  <c r="C139" i="8"/>
  <c r="C138" i="8"/>
  <c r="C137" i="8"/>
  <c r="C143" i="8" s="1"/>
  <c r="C136" i="8"/>
  <c r="K120" i="8"/>
  <c r="D93" i="8"/>
  <c r="C93" i="8"/>
  <c r="K89" i="8"/>
  <c r="J89" i="8"/>
  <c r="J99" i="8" s="1"/>
  <c r="I89" i="8"/>
  <c r="I99" i="8" s="1"/>
  <c r="H89" i="8"/>
  <c r="G89" i="8"/>
  <c r="G99" i="8" s="1"/>
  <c r="F89" i="8"/>
  <c r="F99" i="8" s="1"/>
  <c r="E89" i="8"/>
  <c r="E99" i="8" s="1"/>
  <c r="D82" i="8"/>
  <c r="C82" i="8"/>
  <c r="C84" i="8" s="1"/>
  <c r="D77" i="8"/>
  <c r="C77" i="8"/>
  <c r="D71" i="8"/>
  <c r="C71" i="8"/>
  <c r="D61" i="8"/>
  <c r="C61" i="8"/>
  <c r="K47" i="8"/>
  <c r="J47" i="8"/>
  <c r="I47" i="8"/>
  <c r="H47" i="8"/>
  <c r="G47" i="8"/>
  <c r="F47" i="8"/>
  <c r="E47" i="8"/>
  <c r="K46" i="8"/>
  <c r="J46" i="8"/>
  <c r="I46" i="8"/>
  <c r="I48" i="8" s="1"/>
  <c r="I113" i="8" s="1"/>
  <c r="H46" i="8"/>
  <c r="H48" i="8" s="1"/>
  <c r="H113" i="8" s="1"/>
  <c r="G46" i="8"/>
  <c r="G48" i="8" s="1"/>
  <c r="G113" i="8" s="1"/>
  <c r="F46" i="8"/>
  <c r="F48" i="8" s="1"/>
  <c r="F113" i="8" s="1"/>
  <c r="E46" i="8"/>
  <c r="K41" i="8"/>
  <c r="J41" i="8"/>
  <c r="I41" i="8"/>
  <c r="E41" i="8"/>
  <c r="F41" i="8" s="1"/>
  <c r="G41" i="8" s="1"/>
  <c r="H41" i="8" s="1"/>
  <c r="K40" i="8"/>
  <c r="J40" i="8"/>
  <c r="I40" i="8"/>
  <c r="E40" i="8"/>
  <c r="F40" i="8" s="1"/>
  <c r="G40" i="8" s="1"/>
  <c r="H40" i="8" s="1"/>
  <c r="K39" i="8"/>
  <c r="J39" i="8"/>
  <c r="I39" i="8"/>
  <c r="E39" i="8"/>
  <c r="F39" i="8" s="1"/>
  <c r="G39" i="8" s="1"/>
  <c r="H39" i="8" s="1"/>
  <c r="K37" i="8"/>
  <c r="J37" i="8"/>
  <c r="I37" i="8"/>
  <c r="E37" i="8"/>
  <c r="F37" i="8" s="1"/>
  <c r="G37" i="8" s="1"/>
  <c r="H37" i="8" s="1"/>
  <c r="E36" i="8"/>
  <c r="J33" i="8"/>
  <c r="K32" i="8"/>
  <c r="K36" i="8" s="1"/>
  <c r="J32" i="8"/>
  <c r="J36" i="8" s="1"/>
  <c r="I32" i="8"/>
  <c r="I36" i="8" s="1"/>
  <c r="F32" i="8"/>
  <c r="F36" i="8" s="1"/>
  <c r="E32" i="8"/>
  <c r="K31" i="8"/>
  <c r="K33" i="8" s="1"/>
  <c r="J31" i="8"/>
  <c r="I31" i="8"/>
  <c r="E31" i="8"/>
  <c r="F31" i="8" s="1"/>
  <c r="K23" i="8"/>
  <c r="J23" i="8"/>
  <c r="I23" i="8"/>
  <c r="I27" i="8" s="1"/>
  <c r="H23" i="8"/>
  <c r="H24" i="8" s="1"/>
  <c r="G23" i="8"/>
  <c r="G27" i="8" s="1"/>
  <c r="F23" i="8"/>
  <c r="E23" i="8"/>
  <c r="E27" i="8" s="1"/>
  <c r="E56" i="8" s="1"/>
  <c r="H99" i="8" l="1"/>
  <c r="K99" i="8"/>
  <c r="D84" i="8"/>
  <c r="K48" i="8"/>
  <c r="K113" i="8" s="1"/>
  <c r="E48" i="8"/>
  <c r="E113" i="8" s="1"/>
  <c r="J48" i="8"/>
  <c r="J113" i="8" s="1"/>
  <c r="I33" i="8"/>
  <c r="I34" i="8" s="1"/>
  <c r="I35" i="8" s="1"/>
  <c r="I42" i="8" s="1"/>
  <c r="I104" i="8" s="1"/>
  <c r="H27" i="8"/>
  <c r="H53" i="8" s="1"/>
  <c r="E64" i="8"/>
  <c r="E60" i="8"/>
  <c r="E67" i="8"/>
  <c r="I58" i="8"/>
  <c r="I64" i="8"/>
  <c r="I60" i="8"/>
  <c r="I68" i="8"/>
  <c r="I81" i="8"/>
  <c r="I53" i="8"/>
  <c r="I66" i="8"/>
  <c r="I55" i="8"/>
  <c r="I57" i="8"/>
  <c r="I74" i="8"/>
  <c r="I70" i="8"/>
  <c r="I103" i="8"/>
  <c r="I59" i="8"/>
  <c r="I80" i="8"/>
  <c r="I82" i="8" s="1"/>
  <c r="I76" i="8"/>
  <c r="I65" i="8"/>
  <c r="I54" i="8"/>
  <c r="I67" i="8"/>
  <c r="I56" i="8"/>
  <c r="I69" i="8"/>
  <c r="I75" i="8"/>
  <c r="G31" i="8"/>
  <c r="F33" i="8"/>
  <c r="K34" i="8"/>
  <c r="K35" i="8" s="1"/>
  <c r="K42" i="8" s="1"/>
  <c r="K104" i="8" s="1"/>
  <c r="G58" i="8"/>
  <c r="G75" i="8"/>
  <c r="G64" i="8"/>
  <c r="G60" i="8"/>
  <c r="G66" i="8"/>
  <c r="G81" i="8"/>
  <c r="G53" i="8"/>
  <c r="G55" i="8"/>
  <c r="G68" i="8"/>
  <c r="G69" i="8"/>
  <c r="G57" i="8"/>
  <c r="G74" i="8"/>
  <c r="G70" i="8"/>
  <c r="G103" i="8"/>
  <c r="G59" i="8"/>
  <c r="G80" i="8"/>
  <c r="G82" i="8" s="1"/>
  <c r="G76" i="8"/>
  <c r="G65" i="8"/>
  <c r="G54" i="8"/>
  <c r="G67" i="8"/>
  <c r="G56" i="8"/>
  <c r="F27" i="8"/>
  <c r="J34" i="8"/>
  <c r="J35" i="8" s="1"/>
  <c r="J42" i="8" s="1"/>
  <c r="J104" i="8" s="1"/>
  <c r="E65" i="8"/>
  <c r="E76" i="8"/>
  <c r="E80" i="8"/>
  <c r="E59" i="8"/>
  <c r="E103" i="8"/>
  <c r="E54" i="8"/>
  <c r="E70" i="8"/>
  <c r="E74" i="8"/>
  <c r="J27" i="8"/>
  <c r="E33" i="8"/>
  <c r="E57" i="8"/>
  <c r="G32" i="8"/>
  <c r="E68" i="8"/>
  <c r="E55" i="8"/>
  <c r="E66" i="8"/>
  <c r="E53" i="8"/>
  <c r="E81" i="8"/>
  <c r="E75" i="8"/>
  <c r="E58" i="8"/>
  <c r="E69" i="8"/>
  <c r="I84" i="8" l="1"/>
  <c r="G84" i="8"/>
  <c r="E84" i="8"/>
  <c r="E82" i="8"/>
  <c r="H74" i="8"/>
  <c r="H64" i="8"/>
  <c r="H55" i="8"/>
  <c r="H75" i="8"/>
  <c r="H57" i="8"/>
  <c r="H84" i="8"/>
  <c r="H85" i="8" s="1"/>
  <c r="H58" i="8"/>
  <c r="H81" i="8"/>
  <c r="H60" i="8"/>
  <c r="H67" i="8"/>
  <c r="H56" i="8"/>
  <c r="H54" i="8"/>
  <c r="H65" i="8"/>
  <c r="H69" i="8"/>
  <c r="H76" i="8"/>
  <c r="H80" i="8"/>
  <c r="H103" i="8"/>
  <c r="H59" i="8"/>
  <c r="H70" i="8"/>
  <c r="H68" i="8"/>
  <c r="H66" i="8"/>
  <c r="E71" i="8"/>
  <c r="E34" i="8"/>
  <c r="E35" i="8" s="1"/>
  <c r="E42" i="8" s="1"/>
  <c r="E104" i="8" s="1"/>
  <c r="G85" i="8"/>
  <c r="G105" i="8"/>
  <c r="G36" i="8"/>
  <c r="H32" i="8"/>
  <c r="H36" i="8" s="1"/>
  <c r="J84" i="8"/>
  <c r="J75" i="8"/>
  <c r="J81" i="8"/>
  <c r="J53" i="8"/>
  <c r="J66" i="8"/>
  <c r="J55" i="8"/>
  <c r="J57" i="8"/>
  <c r="J68" i="8"/>
  <c r="J74" i="8"/>
  <c r="J70" i="8"/>
  <c r="J60" i="8"/>
  <c r="J103" i="8"/>
  <c r="J59" i="8"/>
  <c r="J80" i="8"/>
  <c r="J76" i="8"/>
  <c r="J65" i="8"/>
  <c r="J54" i="8"/>
  <c r="J67" i="8"/>
  <c r="J56" i="8"/>
  <c r="J69" i="8"/>
  <c r="J64" i="8"/>
  <c r="J58" i="8"/>
  <c r="G77" i="8"/>
  <c r="I77" i="8"/>
  <c r="F34" i="8"/>
  <c r="F35" i="8" s="1"/>
  <c r="F42" i="8" s="1"/>
  <c r="F104" i="8" s="1"/>
  <c r="E77" i="8"/>
  <c r="H31" i="8"/>
  <c r="G33" i="8"/>
  <c r="I61" i="8"/>
  <c r="I85" i="8"/>
  <c r="I105" i="8"/>
  <c r="I106" i="8" s="1"/>
  <c r="I108" i="8" s="1"/>
  <c r="I112" i="8" s="1"/>
  <c r="G61" i="8"/>
  <c r="I71" i="8"/>
  <c r="E61" i="8"/>
  <c r="F67" i="8"/>
  <c r="F53" i="8"/>
  <c r="F69" i="8"/>
  <c r="F81" i="8"/>
  <c r="F58" i="8"/>
  <c r="F84" i="8"/>
  <c r="F75" i="8"/>
  <c r="F64" i="8"/>
  <c r="F60" i="8"/>
  <c r="F66" i="8"/>
  <c r="F55" i="8"/>
  <c r="F68" i="8"/>
  <c r="F56" i="8"/>
  <c r="F57" i="8"/>
  <c r="F74" i="8"/>
  <c r="F70" i="8"/>
  <c r="F103" i="8"/>
  <c r="F59" i="8"/>
  <c r="F80" i="8"/>
  <c r="F76" i="8"/>
  <c r="F65" i="8"/>
  <c r="F54" i="8"/>
  <c r="G71" i="8"/>
  <c r="E85" i="8" l="1"/>
  <c r="E105" i="8"/>
  <c r="H33" i="8"/>
  <c r="H34" i="8" s="1"/>
  <c r="H35" i="8" s="1"/>
  <c r="H42" i="8" s="1"/>
  <c r="H105" i="8"/>
  <c r="E106" i="8"/>
  <c r="E108" i="8" s="1"/>
  <c r="E112" i="8" s="1"/>
  <c r="H77" i="8"/>
  <c r="H61" i="8"/>
  <c r="H71" i="8"/>
  <c r="H82" i="8"/>
  <c r="F71" i="8"/>
  <c r="I90" i="8"/>
  <c r="J61" i="8"/>
  <c r="J85" i="8"/>
  <c r="J105" i="8"/>
  <c r="J106" i="8" s="1"/>
  <c r="J108" i="8" s="1"/>
  <c r="J112" i="8" s="1"/>
  <c r="G34" i="8"/>
  <c r="G35" i="8" s="1"/>
  <c r="G42" i="8" s="1"/>
  <c r="J82" i="8"/>
  <c r="F61" i="8"/>
  <c r="F85" i="8"/>
  <c r="F105" i="8"/>
  <c r="F106" i="8" s="1"/>
  <c r="F108" i="8" s="1"/>
  <c r="F112" i="8" s="1"/>
  <c r="F82" i="8"/>
  <c r="E90" i="8"/>
  <c r="E91" i="8" s="1"/>
  <c r="F77" i="8"/>
  <c r="J77" i="8"/>
  <c r="J71" i="8"/>
  <c r="H104" i="8" l="1"/>
  <c r="H106" i="8" s="1"/>
  <c r="H108" i="8" s="1"/>
  <c r="H112" i="8" s="1"/>
  <c r="H90" i="8"/>
  <c r="H91" i="8" s="1"/>
  <c r="G104" i="8"/>
  <c r="G106" i="8" s="1"/>
  <c r="G108" i="8" s="1"/>
  <c r="G112" i="8" s="1"/>
  <c r="G90" i="8"/>
  <c r="J90" i="8"/>
  <c r="J91" i="8" s="1"/>
  <c r="E92" i="8"/>
  <c r="F90" i="8"/>
  <c r="F91" i="8" s="1"/>
  <c r="I91" i="8"/>
  <c r="I92" i="8" s="1"/>
  <c r="F92" i="8" l="1"/>
  <c r="E94" i="8"/>
  <c r="E96" i="8"/>
  <c r="E93" i="8"/>
  <c r="E95" i="8"/>
  <c r="E114" i="8"/>
  <c r="E97" i="8"/>
  <c r="I96" i="8"/>
  <c r="I93" i="8"/>
  <c r="I95" i="8"/>
  <c r="I114" i="8"/>
  <c r="I94" i="8"/>
  <c r="J92" i="8"/>
  <c r="G91" i="8"/>
  <c r="G92" i="8" s="1"/>
  <c r="H92" i="8"/>
  <c r="I98" i="8" l="1"/>
  <c r="I115" i="8" s="1"/>
  <c r="I116" i="8" s="1"/>
  <c r="G94" i="8"/>
  <c r="G96" i="8"/>
  <c r="G93" i="8"/>
  <c r="G95" i="8"/>
  <c r="G114" i="8"/>
  <c r="J93" i="8"/>
  <c r="J95" i="8"/>
  <c r="J114" i="8"/>
  <c r="J97" i="8"/>
  <c r="J94" i="8"/>
  <c r="J96" i="8"/>
  <c r="H93" i="8"/>
  <c r="H95" i="8"/>
  <c r="H114" i="8"/>
  <c r="H96" i="8"/>
  <c r="H94" i="8"/>
  <c r="E98" i="8"/>
  <c r="E115" i="8" s="1"/>
  <c r="E116" i="8" s="1"/>
  <c r="F96" i="8"/>
  <c r="F93" i="8"/>
  <c r="F95" i="8"/>
  <c r="F114" i="8"/>
  <c r="F94" i="8"/>
  <c r="K27" i="8" l="1"/>
  <c r="G98" i="8"/>
  <c r="G115" i="8" s="1"/>
  <c r="G116" i="8" s="1"/>
  <c r="F98" i="8"/>
  <c r="F115" i="8" s="1"/>
  <c r="F116" i="8" s="1"/>
  <c r="E117" i="8"/>
  <c r="D136" i="8"/>
  <c r="E121" i="8"/>
  <c r="I117" i="8"/>
  <c r="I121" i="8"/>
  <c r="I122" i="8" s="1"/>
  <c r="D140" i="8"/>
  <c r="E140" i="8" s="1"/>
  <c r="F140" i="8" s="1"/>
  <c r="J98" i="8"/>
  <c r="J115" i="8" s="1"/>
  <c r="J116" i="8" s="1"/>
  <c r="H98" i="8"/>
  <c r="H115" i="8" s="1"/>
  <c r="H116" i="8" s="1"/>
  <c r="K80" i="8" l="1"/>
  <c r="K82" i="8" s="1"/>
  <c r="K58" i="8"/>
  <c r="K84" i="8"/>
  <c r="K67" i="8"/>
  <c r="K65" i="8"/>
  <c r="K81" i="8"/>
  <c r="K59" i="8"/>
  <c r="K57" i="8"/>
  <c r="K70" i="8"/>
  <c r="K74" i="8"/>
  <c r="K66" i="8"/>
  <c r="K64" i="8"/>
  <c r="K75" i="8"/>
  <c r="K69" i="8"/>
  <c r="K56" i="8"/>
  <c r="K53" i="8"/>
  <c r="K54" i="8"/>
  <c r="K76" i="8"/>
  <c r="K103" i="8"/>
  <c r="K68" i="8"/>
  <c r="K55" i="8"/>
  <c r="K60" i="8"/>
  <c r="D139" i="8"/>
  <c r="E139" i="8" s="1"/>
  <c r="F139" i="8" s="1"/>
  <c r="H117" i="8"/>
  <c r="H121" i="8"/>
  <c r="H122" i="8" s="1"/>
  <c r="J117" i="8"/>
  <c r="D141" i="8"/>
  <c r="E141" i="8" s="1"/>
  <c r="F141" i="8" s="1"/>
  <c r="J121" i="8"/>
  <c r="J122" i="8" s="1"/>
  <c r="G117" i="8"/>
  <c r="D138" i="8"/>
  <c r="E138" i="8" s="1"/>
  <c r="F138" i="8" s="1"/>
  <c r="G121" i="8"/>
  <c r="G122" i="8" s="1"/>
  <c r="F117" i="8"/>
  <c r="D137" i="8"/>
  <c r="E137" i="8" s="1"/>
  <c r="F137" i="8" s="1"/>
  <c r="F121" i="8"/>
  <c r="F122" i="8" s="1"/>
  <c r="E122" i="8"/>
  <c r="E136" i="8"/>
  <c r="K77" i="8" l="1"/>
  <c r="K61" i="8"/>
  <c r="K71" i="8"/>
  <c r="K105" i="8"/>
  <c r="K106" i="8" s="1"/>
  <c r="K108" i="8" s="1"/>
  <c r="K112" i="8" s="1"/>
  <c r="K85" i="8"/>
  <c r="F136" i="8"/>
  <c r="K90" i="8" l="1"/>
  <c r="K91" i="8" s="1"/>
  <c r="K92" i="8" s="1"/>
  <c r="K96" i="8" l="1"/>
  <c r="K94" i="8"/>
  <c r="K95" i="8"/>
  <c r="K114" i="8"/>
  <c r="K93" i="8"/>
  <c r="K98" i="8" l="1"/>
  <c r="K115" i="8" s="1"/>
  <c r="K116" i="8" s="1"/>
  <c r="K121" i="8"/>
  <c r="D142" i="8" l="1"/>
  <c r="K117" i="8"/>
  <c r="K123" i="8"/>
  <c r="K124" i="8" s="1"/>
  <c r="K122" i="8"/>
  <c r="D143" i="8" l="1"/>
  <c r="E142" i="8"/>
  <c r="E143" i="8" l="1"/>
  <c r="F142" i="8"/>
  <c r="F143" i="8" s="1"/>
</calcChain>
</file>

<file path=xl/sharedStrings.xml><?xml version="1.0" encoding="utf-8"?>
<sst xmlns="http://schemas.openxmlformats.org/spreadsheetml/2006/main" count="186" uniqueCount="143">
  <si>
    <t>SOCIEDADE DE TRANSPORTES COLETIVOS DE BRASILIA LTDA. - TCB</t>
  </si>
  <si>
    <t>PLANILHA DE CUSTOS E FORMAÇÃO DE PREÇOS DO POSTO DE SERVIÇO - ESTIMATIVA</t>
  </si>
  <si>
    <t xml:space="preserve"> PLANILHA DE COMPOSIÇÃO DE CUSTOS E FORMAÇÃO DE PREÇOS DOS SERVIÇOS CONTÍNUOS  </t>
  </si>
  <si>
    <t>B</t>
  </si>
  <si>
    <t>Munícipio/UF</t>
  </si>
  <si>
    <t>Brasilia - DF</t>
  </si>
  <si>
    <t>C</t>
  </si>
  <si>
    <t>Ano Cordo. Convenção ou Sentença Normativa em Dissídio Coletivo</t>
  </si>
  <si>
    <t>D</t>
  </si>
  <si>
    <t>Tipo de Serviço</t>
  </si>
  <si>
    <t>E</t>
  </si>
  <si>
    <t>Unidade de Medida</t>
  </si>
  <si>
    <t>Postos de Serviço</t>
  </si>
  <si>
    <t>F</t>
  </si>
  <si>
    <t>Quantidade total a contratar em função da unidade de medida</t>
  </si>
  <si>
    <t>G</t>
  </si>
  <si>
    <t>Nº de meses de execução contratual</t>
  </si>
  <si>
    <t>Mão-de-obra</t>
  </si>
  <si>
    <t>Módulo de Mão-de-obra vinculado à execução contratual</t>
  </si>
  <si>
    <t>Dados complementares para composição dos custos referentes à mão-de-obra</t>
  </si>
  <si>
    <t>Categoria</t>
  </si>
  <si>
    <t>Analista Noturno</t>
  </si>
  <si>
    <t>Analista Diurno</t>
  </si>
  <si>
    <t>Controlador Diurno</t>
  </si>
  <si>
    <t>Controlador Noturno</t>
  </si>
  <si>
    <t>Coordenador</t>
  </si>
  <si>
    <t>Salário Nomativo da Categoria Profissional</t>
  </si>
  <si>
    <t>COMPOSIÇÃO DA REMUNERAÇÃO</t>
  </si>
  <si>
    <t>I</t>
  </si>
  <si>
    <t>Composição da Remuneração</t>
  </si>
  <si>
    <t>A</t>
  </si>
  <si>
    <t>Salário</t>
  </si>
  <si>
    <t>Adicional noturno</t>
  </si>
  <si>
    <t>Adicional de Insalubridade</t>
  </si>
  <si>
    <t>Adicional de Periculosidade</t>
  </si>
  <si>
    <t>Total da Remuneração</t>
  </si>
  <si>
    <t>BENEFÍCIOS  MENSAIS E DIÁRIOS</t>
  </si>
  <si>
    <t>II</t>
  </si>
  <si>
    <t>Benefícios Mensais e Diários</t>
  </si>
  <si>
    <t>Custo diário do vale transporte (conforme valor diário da CCT)</t>
  </si>
  <si>
    <t>Quantidade de dias/mês</t>
  </si>
  <si>
    <t>custo do vale transporte</t>
  </si>
  <si>
    <t>Desconto legal de 6% sobre o salário base</t>
  </si>
  <si>
    <t>Transporte</t>
  </si>
  <si>
    <t>Auxilio Alimentação (informar conforme CCT)</t>
  </si>
  <si>
    <t>Assistência odontológica (informar conforme CCT)</t>
  </si>
  <si>
    <t>Auxílio Creche (informar conforme CCT)</t>
  </si>
  <si>
    <t>Seguro de Vida, Invalidez e Funeral - CCT</t>
  </si>
  <si>
    <t>Plano de Saúde (informar conforme CCT)</t>
  </si>
  <si>
    <t>Outros (Benefício social familiar)</t>
  </si>
  <si>
    <t>Total de Benefícios Mensais e Diários</t>
  </si>
  <si>
    <t>INSUMOS DIVERSOS</t>
  </si>
  <si>
    <t>III</t>
  </si>
  <si>
    <t>Insumos Diversos</t>
  </si>
  <si>
    <t>Total de Insumos Diversos</t>
  </si>
  <si>
    <t>II)  ENCARGOS SOCIAIS INCIDENTES SOBRE A REMUNERAÇÃO</t>
  </si>
  <si>
    <t>Encargos Previdenciários, FGTS e outras contribuições</t>
  </si>
  <si>
    <t>Grupo "A" ENCARGOS BÁSICOS</t>
  </si>
  <si>
    <t>%</t>
  </si>
  <si>
    <t>Valor</t>
  </si>
  <si>
    <t>01 - INSS (Lei 8.212/91, art. 22, inciso I)</t>
  </si>
  <si>
    <t>02 - SESC (Lei 8.036/90, art. 30)</t>
  </si>
  <si>
    <t>03 - SENAC</t>
  </si>
  <si>
    <t>04 - INCRA (Decreto-Lei 1.146/70)</t>
  </si>
  <si>
    <t>05 - SALÁRIO EDUCAÇÃO (Lei 9.424/96, art. 15, e Decreto nº 6.003/06, art. 2º)</t>
  </si>
  <si>
    <t>06 - FGTS (Lei 8.036/90, art. 15)</t>
  </si>
  <si>
    <t>07 - SEGURO CONTRA ACIDENTE DE TRABALHO - SAT (percentual conforme categoria)</t>
  </si>
  <si>
    <t>08 - SEBRAE (Lei 8.029/90, art. 8º, alterado pela Lei 8.154/90)</t>
  </si>
  <si>
    <t>Total do Grupo "A"</t>
  </si>
  <si>
    <t>Grupo "B" - ENCARGOS QUE RECEBEM A INCIDÊNCIA DO GRUPO "A"</t>
  </si>
  <si>
    <t>09 - Férias (incluindo !/3 constitucional)</t>
  </si>
  <si>
    <t>10 - Auxilio Doença</t>
  </si>
  <si>
    <t>11 - Licença Paternidade/maternidade</t>
  </si>
  <si>
    <t>12 - Faltas Legais</t>
  </si>
  <si>
    <t>13 - Acidente de Trabalho</t>
  </si>
  <si>
    <t>14 - Aviso Prévio Trabalhado</t>
  </si>
  <si>
    <t>15 - 13º Salário</t>
  </si>
  <si>
    <t>Total do Grupo "B"</t>
  </si>
  <si>
    <t>Grupo "C" - ENCARGOS QUE NÃO RECEBEM A INCIDÊNCIA DO GRUPO "B"</t>
  </si>
  <si>
    <t>16 - Aviso Prévio Indenizado</t>
  </si>
  <si>
    <t>17 - Indenização Adicional</t>
  </si>
  <si>
    <t>18 - FGTS (Indenização nas rescisões sem justa causa - RSJC)</t>
  </si>
  <si>
    <t>Total do Grupo "C"</t>
  </si>
  <si>
    <t>Grupo "D" - INCIDÊNCIA DO GRUPO "A" SOBRE O GRUPO "B"</t>
  </si>
  <si>
    <t>19 - Incidência dos encargos do grupo "A" sobre os itens do grupo "B"</t>
  </si>
  <si>
    <t>20 - Incidência de encargos do "A" sobre o item Aviso Prévio Indenizado</t>
  </si>
  <si>
    <t>Total do Grupo "D"</t>
  </si>
  <si>
    <t>TOTAL DE ENCARGOS SOCIAIS (A+B+C+D)</t>
  </si>
  <si>
    <t>TOTAL DE REMUNERAÇÃO + ENCARGOS SOCIAIS</t>
  </si>
  <si>
    <t>DEMAIS COMPONENTES: CUSTOS INDIRETOS, TRIBUTOS E LUCRO</t>
  </si>
  <si>
    <t>Custos Indiretos, tributos e lucro</t>
  </si>
  <si>
    <t>Custos Indiretos %</t>
  </si>
  <si>
    <t xml:space="preserve">Custos Indiretos </t>
  </si>
  <si>
    <t>valor</t>
  </si>
  <si>
    <t>Lucro</t>
  </si>
  <si>
    <t>Total dos Custos Indiretos e lucro</t>
  </si>
  <si>
    <t>Tributos</t>
  </si>
  <si>
    <t>C.1 Tributos Federais (COFINS)</t>
  </si>
  <si>
    <t>C.2 Tributos Federais (PIS)</t>
  </si>
  <si>
    <t>C.3 Tributos Estaduais</t>
  </si>
  <si>
    <t>C.4 Tributos Federais (outros)</t>
  </si>
  <si>
    <t>Total de Tributos</t>
  </si>
  <si>
    <t>BDI</t>
  </si>
  <si>
    <t>QUADRO RESUMO DA REMUNERAÇÃO DA MÃO-DE-OBRA</t>
  </si>
  <si>
    <t>Mão-de-obra vinculada à execução contratual (valor por empregado)</t>
  </si>
  <si>
    <t>Remuneração</t>
  </si>
  <si>
    <t>Encargos Sociais</t>
  </si>
  <si>
    <t>Subtotal</t>
  </si>
  <si>
    <t>Reserva Técnica</t>
  </si>
  <si>
    <t>Total da mão-de-obra</t>
  </si>
  <si>
    <t>QUADRO RESUMO DO VALOR MENSAL DO SERVIÇO</t>
  </si>
  <si>
    <t>Unidade/Elemento</t>
  </si>
  <si>
    <t>Mão-de-obra vinculada à execução dos Serviços</t>
  </si>
  <si>
    <t>Insumos diversos (mat./ mar./equip./</t>
  </si>
  <si>
    <t>Demais componentes</t>
  </si>
  <si>
    <t>VALOR MENSAL DO SERVIÇO (unitário)</t>
  </si>
  <si>
    <t>H</t>
  </si>
  <si>
    <t xml:space="preserve">Valor unitário anual (valor unitário mensal do serviço  x n. meses do contrato </t>
  </si>
  <si>
    <t>Quantidade de Postos de Serviços</t>
  </si>
  <si>
    <t>Total de postos de serviço</t>
  </si>
  <si>
    <t>TOTAL DO CUSTO POR POSTO DE SERVIÇO MENSAL</t>
  </si>
  <si>
    <t>TOTAL DO CUSTO POR POSTO DE SERVIÇO ANUAL</t>
  </si>
  <si>
    <t xml:space="preserve">ESTIMATIVA  MENSAL </t>
  </si>
  <si>
    <t>ESTIMATIVA ANUAL</t>
  </si>
  <si>
    <t>OS CUSTOS FORAM ESTIMADOS COM BASE NO SEGUINTE:</t>
  </si>
  <si>
    <t>Decisão 544/2010 - TCDF, sobre limite de encargos sociais e BDI.</t>
  </si>
  <si>
    <t>RESUMO DA ESTIMATIVA DE PREÇOS</t>
  </si>
  <si>
    <t>Item</t>
  </si>
  <si>
    <t>Posto de Serviço</t>
  </si>
  <si>
    <t>TOTAL</t>
  </si>
  <si>
    <t>PROPOSTA</t>
  </si>
  <si>
    <t xml:space="preserve"> VIGÊNCIA:     /     /    
CONVENÇÃO COLETIVA DO TRABALHO - REGISTRO M.T.E:      </t>
  </si>
  <si>
    <t xml:space="preserve">Uniforme </t>
  </si>
  <si>
    <t>Outros (Descrever)</t>
  </si>
  <si>
    <t>% Referência</t>
  </si>
  <si>
    <t>Supervisor Diurno</t>
  </si>
  <si>
    <t>Supervisor Noturno</t>
  </si>
  <si>
    <t>Valor Posto Mensal</t>
  </si>
  <si>
    <t>Estimativa Mensal</t>
  </si>
  <si>
    <t>Estimativa  Anual</t>
  </si>
  <si>
    <t xml:space="preserve">Foram considerados 8 horas noturnas diárias para os Postos Noturnos, podendo na execução do contrato ser adaptada a quantidade de horas de acordo com as escalas de trabalho. </t>
  </si>
  <si>
    <t xml:space="preserve">Quant. </t>
  </si>
  <si>
    <t>8 h noturnas diárias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</si>
</sst>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\-??_);_(@_)"/>
    <numFmt numFmtId="165" formatCode="_-* #,##0.00_-;\-* #,##0.00_-;_-* \-??_-;_-@"/>
    <numFmt numFmtId="166" formatCode="[$R$ -416]#,##0.00"/>
    <numFmt numFmtId="167" formatCode="0.0000000%"/>
    <numFmt numFmtId="168" formatCode="0.000%"/>
    <numFmt numFmtId="169" formatCode="_-* #,##0_-;\-* #,##0_-;_-* \-??_-;_-@"/>
    <numFmt numFmtId="170" formatCode="&quot;R$&quot;\ #,##0.00"/>
  </numFmts>
  <fonts count="9" x14ac:knownFonts="1">
    <font>
      <sz val="10"/>
      <color rgb="FF000000"/>
      <name val="Arial"/>
      <charset val="1"/>
    </font>
    <font>
      <sz val="11"/>
      <color theme="1"/>
      <name val="Arial"/>
      <charset val="1"/>
    </font>
    <font>
      <sz val="12"/>
      <color rgb="FF000000"/>
      <name val="Arial"/>
      <charset val="1"/>
    </font>
    <font>
      <sz val="12"/>
      <color theme="1"/>
      <name val="Arial"/>
      <charset val="1"/>
    </font>
    <font>
      <sz val="12"/>
      <color rgb="FF1F1F1F"/>
      <name val="Arial"/>
      <charset val="1"/>
    </font>
    <font>
      <sz val="12"/>
      <color rgb="FF000000"/>
      <name val="Arial"/>
      <family val="2"/>
    </font>
    <font>
      <sz val="10"/>
      <color rgb="FF000000"/>
      <name val="Arial"/>
      <charset val="1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CE6F2"/>
        <bgColor rgb="FFD7E4BD"/>
      </patternFill>
    </fill>
    <fill>
      <patternFill patternType="solid">
        <fgColor rgb="FFFFFF00"/>
        <bgColor rgb="FFFFFF00"/>
      </patternFill>
    </fill>
    <fill>
      <patternFill patternType="solid">
        <fgColor rgb="FFD7E4BD"/>
        <bgColor rgb="FFDCE6F2"/>
      </patternFill>
    </fill>
    <fill>
      <patternFill patternType="solid">
        <fgColor rgb="FFFFFFFF"/>
        <bgColor rgb="FFFFFFCC"/>
      </patternFill>
    </fill>
    <fill>
      <patternFill patternType="solid">
        <fgColor rgb="FF95B3D7"/>
        <bgColor rgb="FF9CC2E5"/>
      </patternFill>
    </fill>
    <fill>
      <patternFill patternType="solid">
        <fgColor rgb="FFB9CDE5"/>
        <bgColor rgb="FFCBCBCB"/>
      </patternFill>
    </fill>
    <fill>
      <patternFill patternType="solid">
        <fgColor rgb="FFA2C4C9"/>
        <bgColor rgb="FF9CC2E5"/>
      </patternFill>
    </fill>
    <fill>
      <patternFill patternType="solid">
        <fgColor theme="6" tint="0.79998168889431442"/>
        <bgColor rgb="FFDCE6F2"/>
      </patternFill>
    </fill>
    <fill>
      <patternFill patternType="solid">
        <fgColor theme="6" tint="0.79998168889431442"/>
        <bgColor rgb="FFD7E4BD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DCE6F2"/>
      </patternFill>
    </fill>
    <fill>
      <patternFill patternType="solid">
        <fgColor theme="0"/>
        <bgColor rgb="FFD7E4BD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6">
    <xf numFmtId="0" fontId="0" fillId="0" borderId="0" xfId="0"/>
    <xf numFmtId="0" fontId="2" fillId="4" borderId="1" xfId="0" applyFont="1" applyFill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2" fillId="5" borderId="1" xfId="0" applyFont="1" applyFill="1" applyBorder="1" applyAlignment="1">
      <alignment horizontal="center"/>
    </xf>
    <xf numFmtId="165" fontId="2" fillId="0" borderId="1" xfId="0" applyNumberFormat="1" applyFont="1" applyBorder="1"/>
    <xf numFmtId="0" fontId="2" fillId="5" borderId="1" xfId="0" applyFont="1" applyFill="1" applyBorder="1"/>
    <xf numFmtId="2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0" borderId="1" xfId="0" applyNumberFormat="1" applyFont="1" applyBorder="1"/>
    <xf numFmtId="0" fontId="3" fillId="5" borderId="1" xfId="0" applyFont="1" applyFill="1" applyBorder="1"/>
    <xf numFmtId="164" fontId="3" fillId="5" borderId="1" xfId="0" applyNumberFormat="1" applyFont="1" applyFill="1" applyBorder="1"/>
    <xf numFmtId="10" fontId="2" fillId="5" borderId="1" xfId="0" applyNumberFormat="1" applyFont="1" applyFill="1" applyBorder="1"/>
    <xf numFmtId="164" fontId="2" fillId="5" borderId="1" xfId="0" applyNumberFormat="1" applyFont="1" applyFill="1" applyBorder="1"/>
    <xf numFmtId="164" fontId="3" fillId="5" borderId="1" xfId="0" applyNumberFormat="1" applyFont="1" applyFill="1" applyBorder="1" applyAlignment="1">
      <alignment wrapText="1"/>
    </xf>
    <xf numFmtId="10" fontId="3" fillId="5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4" borderId="1" xfId="0" applyFont="1" applyFill="1" applyBorder="1"/>
    <xf numFmtId="167" fontId="2" fillId="5" borderId="1" xfId="0" applyNumberFormat="1" applyFont="1" applyFill="1" applyBorder="1"/>
    <xf numFmtId="10" fontId="2" fillId="5" borderId="1" xfId="0" applyNumberFormat="1" applyFont="1" applyFill="1" applyBorder="1" applyAlignment="1">
      <alignment horizontal="center"/>
    </xf>
    <xf numFmtId="168" fontId="2" fillId="5" borderId="1" xfId="0" applyNumberFormat="1" applyFont="1" applyFill="1" applyBorder="1"/>
    <xf numFmtId="10" fontId="2" fillId="4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9" fontId="2" fillId="0" borderId="1" xfId="0" applyNumberFormat="1" applyFont="1" applyBorder="1"/>
    <xf numFmtId="0" fontId="4" fillId="5" borderId="1" xfId="0" applyFont="1" applyFill="1" applyBorder="1"/>
    <xf numFmtId="164" fontId="2" fillId="0" borderId="1" xfId="0" applyNumberFormat="1" applyFont="1" applyBorder="1"/>
    <xf numFmtId="10" fontId="2" fillId="0" borderId="1" xfId="0" applyNumberFormat="1" applyFont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10" fontId="2" fillId="6" borderId="1" xfId="0" applyNumberFormat="1" applyFont="1" applyFill="1" applyBorder="1"/>
    <xf numFmtId="165" fontId="2" fillId="6" borderId="1" xfId="0" applyNumberFormat="1" applyFont="1" applyFill="1" applyBorder="1"/>
    <xf numFmtId="0" fontId="2" fillId="4" borderId="1" xfId="0" applyFont="1" applyFill="1" applyBorder="1" applyAlignment="1">
      <alignment wrapText="1"/>
    </xf>
    <xf numFmtId="165" fontId="2" fillId="4" borderId="1" xfId="0" applyNumberFormat="1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165" fontId="2" fillId="8" borderId="1" xfId="0" applyNumberFormat="1" applyFont="1" applyFill="1" applyBorder="1"/>
    <xf numFmtId="165" fontId="2" fillId="8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2" fillId="12" borderId="0" xfId="0" applyFont="1" applyFill="1" applyAlignment="1">
      <alignment horizontal="center" vertical="center" wrapText="1"/>
    </xf>
    <xf numFmtId="165" fontId="2" fillId="13" borderId="0" xfId="0" applyNumberFormat="1" applyFont="1" applyFill="1"/>
    <xf numFmtId="165" fontId="2" fillId="12" borderId="0" xfId="0" applyNumberFormat="1" applyFont="1" applyFill="1"/>
    <xf numFmtId="43" fontId="2" fillId="0" borderId="1" xfId="1" applyFont="1" applyBorder="1"/>
    <xf numFmtId="169" fontId="2" fillId="0" borderId="1" xfId="0" applyNumberFormat="1" applyFont="1" applyBorder="1"/>
    <xf numFmtId="166" fontId="2" fillId="0" borderId="1" xfId="1" applyNumberFormat="1" applyFont="1" applyBorder="1"/>
    <xf numFmtId="170" fontId="2" fillId="0" borderId="1" xfId="0" applyNumberFormat="1" applyFont="1" applyBorder="1"/>
    <xf numFmtId="10" fontId="2" fillId="16" borderId="1" xfId="0" applyNumberFormat="1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5" fontId="2" fillId="9" borderId="1" xfId="0" applyNumberFormat="1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165" fontId="2" fillId="13" borderId="0" xfId="0" applyNumberFormat="1" applyFont="1" applyFill="1" applyAlignment="1">
      <alignment horizontal="center"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165" fontId="2" fillId="10" borderId="4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8" fillId="9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/>
    </xf>
    <xf numFmtId="165" fontId="8" fillId="10" borderId="9" xfId="0" applyNumberFormat="1" applyFont="1" applyFill="1" applyBorder="1" applyAlignment="1">
      <alignment horizontal="center" vertical="center" wrapText="1"/>
    </xf>
    <xf numFmtId="165" fontId="8" fillId="10" borderId="10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/>
    <xf numFmtId="169" fontId="8" fillId="8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10" borderId="8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/>
    <xf numFmtId="0" fontId="3" fillId="4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" fontId="2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2" fillId="14" borderId="1" xfId="0" applyNumberFormat="1" applyFont="1" applyFill="1" applyBorder="1" applyAlignment="1" applyProtection="1">
      <alignment horizontal="right"/>
      <protection locked="0"/>
    </xf>
    <xf numFmtId="43" fontId="2" fillId="15" borderId="1" xfId="1" applyFont="1" applyFill="1" applyBorder="1" applyProtection="1">
      <protection locked="0"/>
    </xf>
    <xf numFmtId="0" fontId="2" fillId="15" borderId="1" xfId="0" applyFont="1" applyFill="1" applyBorder="1" applyProtection="1">
      <protection locked="0"/>
    </xf>
    <xf numFmtId="2" fontId="2" fillId="14" borderId="1" xfId="0" applyNumberFormat="1" applyFont="1" applyFill="1" applyBorder="1" applyProtection="1">
      <protection locked="0"/>
    </xf>
    <xf numFmtId="165" fontId="2" fillId="14" borderId="1" xfId="0" applyNumberFormat="1" applyFont="1" applyFill="1" applyBorder="1" applyProtection="1">
      <protection locked="0"/>
    </xf>
    <xf numFmtId="0" fontId="2" fillId="14" borderId="1" xfId="0" applyFont="1" applyFill="1" applyBorder="1" applyProtection="1">
      <protection locked="0"/>
    </xf>
    <xf numFmtId="166" fontId="2" fillId="15" borderId="1" xfId="0" applyNumberFormat="1" applyFont="1" applyFill="1" applyBorder="1" applyProtection="1">
      <protection locked="0"/>
    </xf>
    <xf numFmtId="10" fontId="2" fillId="14" borderId="1" xfId="0" applyNumberFormat="1" applyFont="1" applyFill="1" applyBorder="1" applyProtection="1">
      <protection locked="0"/>
    </xf>
    <xf numFmtId="10" fontId="3" fillId="14" borderId="1" xfId="0" applyNumberFormat="1" applyFont="1" applyFill="1" applyBorder="1" applyAlignment="1" applyProtection="1">
      <alignment horizontal="right"/>
      <protection locked="0"/>
    </xf>
    <xf numFmtId="167" fontId="2" fillId="14" borderId="1" xfId="0" applyNumberFormat="1" applyFont="1" applyFill="1" applyBorder="1" applyProtection="1">
      <protection locked="0"/>
    </xf>
    <xf numFmtId="168" fontId="2" fillId="14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5B3D7"/>
      <rgbColor rgb="FF7030A0"/>
      <rgbColor rgb="FFFFFFCC"/>
      <rgbColor rgb="FFDCE6F2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6D7A8"/>
      <rgbColor rgb="FFD7E4BD"/>
      <rgbColor rgb="FFFFFF99"/>
      <rgbColor rgb="FF9CC2E5"/>
      <rgbColor rgb="FFFF99CC"/>
      <rgbColor rgb="FFA2C4C9"/>
      <rgbColor rgb="FFCBCBCB"/>
      <rgbColor rgb="FF3366FF"/>
      <rgbColor rgb="FF33CCCC"/>
      <rgbColor rgb="FF99CC00"/>
      <rgbColor rgb="FFFFCC00"/>
      <rgbColor rgb="FFFF9900"/>
      <rgbColor rgb="FFFF6600"/>
      <rgbColor rgb="FF656565"/>
      <rgbColor rgb="FF989898"/>
      <rgbColor rgb="FF003366"/>
      <rgbColor rgb="FF339966"/>
      <rgbColor rgb="FF003300"/>
      <rgbColor rgb="FF333300"/>
      <rgbColor rgb="FF993300"/>
      <rgbColor rgb="FF993366"/>
      <rgbColor rgb="FF333399"/>
      <rgbColor rgb="FF1F1F1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eelbr.sharepoint.com/ANEEL/TR/APOIO%20LOG&#205;STICO/3.%20EDITAIS%20OUTROS%20&#211;RG&#195;OS/MS/PLANILHA%20RCS_04.29%20-MINIST&#201;RIO%20DA%20SA&#218;DE%20-%20PE%2008-2019%20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eelbr.sharepoint.com/ANEEL/TR/APOIO%20LOG&#205;STICO/3.%20EDITAIS%20OUTROS%20&#211;RG&#195;OS/TCU/PLANILHA%20DE%20CUSTOS%20TCU%20-%20DF%20PE%2052-2019%20%20-%20%20APOIO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2\SCTER\TERMOS%20de%20REFER&#202;NCIA\Auxiliar%20de%20Almoxarifado\Planilha%20de%20Custos%20e%20Forma&#231;&#227;o%20de%20Pre&#231;os\MODELO%20de%20Planilha%20Custos%20e%20Forma&#231;&#227;o%20de%20Pre&#231;os%20-%20AUX.%20ALMOXARIF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I"/>
      <sheetName val="ENCARGOS CJF"/>
      <sheetName val="Conta Vinculada CJF"/>
      <sheetName val="INDIRETOS"/>
      <sheetName val="RST-UNIFORME - ATUAL"/>
      <sheetName val="RST-EPI"/>
      <sheetName val="RST-U"/>
      <sheetName val="FERRAMENTAL"/>
      <sheetName val="Resumo"/>
      <sheetName val="PROPOSTA"/>
      <sheetName val="MATERIAL"/>
      <sheetName val="UNIFORMES"/>
      <sheetName val="1"/>
      <sheetName val="2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carregado"/>
      <sheetName val="Supervisor"/>
      <sheetName val="Recepção I"/>
      <sheetName val="Recepção II"/>
      <sheetName val="Recepção12x36 Diurno"/>
      <sheetName val="Recepção 12x36 Noturno"/>
      <sheetName val="Recepção Insal."/>
      <sheetName val="Garçom"/>
      <sheetName val="Telefonista"/>
      <sheetName val="Ascensorista"/>
      <sheetName val="Motorista"/>
      <sheetName val="Recepçao(Diária)"/>
      <sheetName val="Garçom (Diária) "/>
      <sheetName val="Uniformes "/>
      <sheetName val="Insumos Garçom"/>
      <sheetName val="Mat. Garçom"/>
      <sheetName val="Utensílios Garçom"/>
      <sheetName val="Materiais Recep."/>
      <sheetName val="Outros Órgãos"/>
      <sheetName val="Resumo de Custos"/>
      <sheetName val="PROPOSTA"/>
      <sheetName val="Dados - Não mex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io"/>
      <sheetName val="AVISO"/>
      <sheetName val="Dados Contratação"/>
      <sheetName val="Dados Proponente"/>
      <sheetName val="Insumos"/>
      <sheetName val="Aux. Almoxarife"/>
      <sheetName val="Supervisor"/>
      <sheetName val="Valor Glob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E229-06F4-4C1B-8E2B-45A60F8ADD92}">
  <sheetPr>
    <pageSetUpPr fitToPage="1"/>
  </sheetPr>
  <dimension ref="A1:N986"/>
  <sheetViews>
    <sheetView showGridLines="0" tabSelected="1" zoomScale="70" zoomScaleNormal="70" workbookViewId="0">
      <selection activeCell="D94" sqref="D94:D97"/>
    </sheetView>
  </sheetViews>
  <sheetFormatPr defaultColWidth="12.5546875" defaultRowHeight="13.2" x14ac:dyDescent="0.25"/>
  <cols>
    <col min="1" max="1" width="21.109375" customWidth="1"/>
    <col min="2" max="2" width="58.5546875" customWidth="1"/>
    <col min="3" max="3" width="19.5546875" hidden="1" customWidth="1"/>
    <col min="4" max="4" width="22.109375" customWidth="1"/>
    <col min="5" max="8" width="23.33203125" customWidth="1"/>
    <col min="9" max="9" width="25.88671875" customWidth="1"/>
    <col min="10" max="10" width="20.109375" customWidth="1"/>
    <col min="11" max="11" width="20.44140625" customWidth="1"/>
    <col min="12" max="13" width="15.5546875" customWidth="1"/>
    <col min="14" max="22" width="12.44140625" customWidth="1"/>
  </cols>
  <sheetData>
    <row r="1" spans="1:14" ht="19.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.75" customHeight="1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6"/>
      <c r="M2" s="6"/>
      <c r="N2" s="6"/>
    </row>
    <row r="3" spans="1:14" ht="15.75" customHeight="1" x14ac:dyDescent="0.2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6"/>
      <c r="M3" s="6"/>
      <c r="N3" s="6"/>
    </row>
    <row r="4" spans="1:14" ht="15.75" customHeight="1" x14ac:dyDescent="0.25">
      <c r="A4" s="101" t="s">
        <v>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6"/>
      <c r="M4" s="6"/>
      <c r="N4" s="6"/>
    </row>
    <row r="5" spans="1:14" ht="15.75" customHeight="1" x14ac:dyDescent="0.25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6"/>
      <c r="M5" s="6"/>
      <c r="N5" s="6"/>
    </row>
    <row r="6" spans="1:14" ht="15.75" customHeight="1" x14ac:dyDescent="0.2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6"/>
      <c r="M6" s="6"/>
      <c r="N6" s="6"/>
    </row>
    <row r="7" spans="1:14" ht="15.75" customHeight="1" x14ac:dyDescent="0.25">
      <c r="A7" s="99" t="s">
        <v>2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6"/>
      <c r="M7" s="6"/>
      <c r="N7" s="6"/>
    </row>
    <row r="8" spans="1:14" ht="15.75" customHeight="1" x14ac:dyDescent="0.25">
      <c r="A8" s="5" t="s">
        <v>3</v>
      </c>
      <c r="B8" s="2" t="s">
        <v>4</v>
      </c>
      <c r="C8" s="2"/>
      <c r="D8" s="82" t="s">
        <v>5</v>
      </c>
      <c r="E8" s="82"/>
      <c r="F8" s="82"/>
      <c r="G8" s="82"/>
      <c r="H8" s="82"/>
      <c r="I8" s="82"/>
      <c r="J8" s="82"/>
      <c r="K8" s="82"/>
      <c r="L8" s="6"/>
      <c r="M8" s="6"/>
      <c r="N8" s="6"/>
    </row>
    <row r="9" spans="1:14" ht="15.75" customHeight="1" x14ac:dyDescent="0.25">
      <c r="A9" s="5" t="s">
        <v>6</v>
      </c>
      <c r="B9" s="9" t="s">
        <v>7</v>
      </c>
      <c r="C9" s="9"/>
      <c r="D9" s="82"/>
      <c r="E9" s="82"/>
      <c r="F9" s="82"/>
      <c r="G9" s="82"/>
      <c r="H9" s="82"/>
      <c r="I9" s="82"/>
      <c r="J9" s="82"/>
      <c r="K9" s="82"/>
      <c r="L9" s="6"/>
      <c r="M9" s="6"/>
      <c r="N9" s="6"/>
    </row>
    <row r="10" spans="1:14" ht="15.75" customHeight="1" x14ac:dyDescent="0.25">
      <c r="A10" s="5" t="s">
        <v>8</v>
      </c>
      <c r="B10" s="2" t="s">
        <v>9</v>
      </c>
      <c r="C10" s="2"/>
      <c r="D10" s="82"/>
      <c r="E10" s="82"/>
      <c r="F10" s="82"/>
      <c r="G10" s="82"/>
      <c r="H10" s="82"/>
      <c r="I10" s="82"/>
      <c r="J10" s="82"/>
      <c r="K10" s="82"/>
      <c r="L10" s="6"/>
      <c r="M10" s="6"/>
      <c r="N10" s="6"/>
    </row>
    <row r="11" spans="1:14" ht="15.75" customHeight="1" x14ac:dyDescent="0.25">
      <c r="A11" s="5" t="s">
        <v>10</v>
      </c>
      <c r="B11" s="2" t="s">
        <v>11</v>
      </c>
      <c r="C11" s="2"/>
      <c r="D11" s="82" t="s">
        <v>12</v>
      </c>
      <c r="E11" s="82"/>
      <c r="F11" s="82"/>
      <c r="G11" s="82"/>
      <c r="H11" s="82"/>
      <c r="I11" s="82"/>
      <c r="J11" s="82"/>
      <c r="K11" s="82"/>
      <c r="L11" s="6"/>
      <c r="M11" s="6"/>
      <c r="N11" s="6"/>
    </row>
    <row r="12" spans="1:14" ht="15.75" customHeight="1" x14ac:dyDescent="0.25">
      <c r="A12" s="5" t="s">
        <v>13</v>
      </c>
      <c r="B12" s="2" t="s">
        <v>14</v>
      </c>
      <c r="C12" s="2"/>
      <c r="D12" s="82">
        <v>52</v>
      </c>
      <c r="E12" s="82"/>
      <c r="F12" s="82"/>
      <c r="G12" s="82"/>
      <c r="H12" s="82"/>
      <c r="I12" s="82"/>
      <c r="J12" s="82"/>
      <c r="K12" s="82"/>
      <c r="L12" s="6"/>
      <c r="M12" s="6"/>
      <c r="N12" s="6"/>
    </row>
    <row r="13" spans="1:14" ht="15.75" customHeight="1" x14ac:dyDescent="0.25">
      <c r="A13" s="5" t="s">
        <v>15</v>
      </c>
      <c r="B13" s="2" t="s">
        <v>16</v>
      </c>
      <c r="C13" s="2"/>
      <c r="D13" s="82">
        <v>12</v>
      </c>
      <c r="E13" s="82"/>
      <c r="F13" s="82"/>
      <c r="G13" s="82"/>
      <c r="H13" s="82"/>
      <c r="I13" s="82"/>
      <c r="J13" s="82"/>
      <c r="K13" s="82"/>
      <c r="L13" s="6"/>
      <c r="M13" s="6"/>
      <c r="N13" s="6"/>
    </row>
    <row r="14" spans="1:14" ht="27.75" customHeight="1" x14ac:dyDescent="0.25">
      <c r="A14" s="115" t="s">
        <v>131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6"/>
      <c r="M14" s="6"/>
      <c r="N14" s="6"/>
    </row>
    <row r="15" spans="1:14" ht="15.75" customHeight="1" x14ac:dyDescent="0.25">
      <c r="A15" s="97" t="s">
        <v>17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6"/>
      <c r="M15" s="6"/>
      <c r="N15" s="6"/>
    </row>
    <row r="16" spans="1:14" ht="15.75" customHeight="1" x14ac:dyDescent="0.25">
      <c r="A16" s="83" t="s">
        <v>18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6"/>
      <c r="M16" s="6"/>
      <c r="N16" s="6"/>
    </row>
    <row r="17" spans="1:14" ht="15.75" customHeight="1" x14ac:dyDescent="0.25">
      <c r="A17" s="83" t="s">
        <v>19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6"/>
      <c r="M17" s="6"/>
      <c r="N17" s="6"/>
    </row>
    <row r="18" spans="1:14" ht="27" customHeight="1" x14ac:dyDescent="0.25">
      <c r="A18" s="10">
        <v>1</v>
      </c>
      <c r="B18" s="10" t="s">
        <v>20</v>
      </c>
      <c r="C18" s="10" t="s">
        <v>134</v>
      </c>
      <c r="D18" s="10" t="s">
        <v>130</v>
      </c>
      <c r="E18" s="63" t="s">
        <v>22</v>
      </c>
      <c r="F18" s="63" t="s">
        <v>21</v>
      </c>
      <c r="G18" s="63" t="s">
        <v>23</v>
      </c>
      <c r="H18" s="63" t="s">
        <v>24</v>
      </c>
      <c r="I18" s="63" t="s">
        <v>135</v>
      </c>
      <c r="J18" s="63" t="s">
        <v>136</v>
      </c>
      <c r="K18" s="10" t="s">
        <v>25</v>
      </c>
      <c r="L18" s="11"/>
      <c r="M18" s="11"/>
      <c r="N18" s="6"/>
    </row>
    <row r="19" spans="1:14" ht="21.75" customHeight="1" x14ac:dyDescent="0.25">
      <c r="A19" s="12">
        <v>2</v>
      </c>
      <c r="B19" s="2" t="s">
        <v>26</v>
      </c>
      <c r="C19" s="2"/>
      <c r="D19" s="2"/>
      <c r="E19" s="103"/>
      <c r="F19" s="103"/>
      <c r="G19" s="103"/>
      <c r="H19" s="103"/>
      <c r="I19" s="103"/>
      <c r="J19" s="103"/>
      <c r="K19" s="103"/>
      <c r="L19" s="11"/>
      <c r="M19" s="6"/>
      <c r="N19" s="6"/>
    </row>
    <row r="20" spans="1:14" ht="15.75" customHeight="1" x14ac:dyDescent="0.25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6"/>
      <c r="M20" s="6"/>
      <c r="N20" s="6"/>
    </row>
    <row r="21" spans="1:14" ht="15.75" customHeight="1" x14ac:dyDescent="0.25">
      <c r="A21" s="83" t="s">
        <v>27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6"/>
      <c r="M21" s="6"/>
      <c r="N21" s="6"/>
    </row>
    <row r="22" spans="1:14" ht="15.75" customHeight="1" x14ac:dyDescent="0.25">
      <c r="A22" s="7" t="s">
        <v>28</v>
      </c>
      <c r="B22" s="94" t="s">
        <v>29</v>
      </c>
      <c r="C22" s="94"/>
      <c r="D22" s="94"/>
      <c r="E22" s="94"/>
      <c r="F22" s="94"/>
      <c r="G22" s="94"/>
      <c r="H22" s="94"/>
      <c r="I22" s="94"/>
      <c r="J22" s="94"/>
      <c r="K22" s="94"/>
      <c r="L22" s="6"/>
      <c r="M22" s="6"/>
      <c r="N22" s="6"/>
    </row>
    <row r="23" spans="1:14" ht="15.75" customHeight="1" x14ac:dyDescent="0.25">
      <c r="A23" s="12" t="s">
        <v>30</v>
      </c>
      <c r="B23" s="2" t="s">
        <v>31</v>
      </c>
      <c r="C23" s="2"/>
      <c r="D23" s="2"/>
      <c r="E23" s="13">
        <f>E19</f>
        <v>0</v>
      </c>
      <c r="F23" s="13">
        <f t="shared" ref="F23:K23" si="0">F19</f>
        <v>0</v>
      </c>
      <c r="G23" s="13">
        <f t="shared" si="0"/>
        <v>0</v>
      </c>
      <c r="H23" s="13">
        <f t="shared" si="0"/>
        <v>0</v>
      </c>
      <c r="I23" s="13">
        <f t="shared" si="0"/>
        <v>0</v>
      </c>
      <c r="J23" s="13">
        <f t="shared" si="0"/>
        <v>0</v>
      </c>
      <c r="K23" s="13">
        <f t="shared" si="0"/>
        <v>0</v>
      </c>
      <c r="L23" s="11"/>
      <c r="M23" s="6"/>
      <c r="N23" s="6"/>
    </row>
    <row r="24" spans="1:14" ht="15.75" customHeight="1" x14ac:dyDescent="0.25">
      <c r="A24" s="12" t="s">
        <v>3</v>
      </c>
      <c r="B24" s="2" t="s">
        <v>32</v>
      </c>
      <c r="C24" s="2" t="s">
        <v>142</v>
      </c>
      <c r="D24" s="64">
        <v>176</v>
      </c>
      <c r="E24" s="13"/>
      <c r="F24" s="13">
        <f>((F23/200)*20%)*$D24</f>
        <v>0</v>
      </c>
      <c r="G24" s="13"/>
      <c r="H24" s="13">
        <f>((H23/200)*20%)*$D24</f>
        <v>0</v>
      </c>
      <c r="I24" s="13"/>
      <c r="J24" s="13">
        <f>((J23/200)*20%)*$D24</f>
        <v>0</v>
      </c>
      <c r="K24" s="13"/>
      <c r="L24" s="6"/>
      <c r="M24" s="6"/>
      <c r="N24" s="6"/>
    </row>
    <row r="25" spans="1:14" ht="15.75" customHeight="1" x14ac:dyDescent="0.25">
      <c r="A25" s="12" t="s">
        <v>6</v>
      </c>
      <c r="B25" s="2" t="s">
        <v>33</v>
      </c>
      <c r="C25" s="13"/>
      <c r="D25" s="13"/>
      <c r="E25" s="13">
        <v>0</v>
      </c>
      <c r="F25" s="13"/>
      <c r="G25" s="13"/>
      <c r="H25" s="13"/>
      <c r="I25" s="13"/>
      <c r="J25" s="13">
        <v>0</v>
      </c>
      <c r="K25" s="13">
        <v>0</v>
      </c>
      <c r="L25" s="6"/>
      <c r="M25" s="6"/>
      <c r="N25" s="6"/>
    </row>
    <row r="26" spans="1:14" ht="15.75" customHeight="1" x14ac:dyDescent="0.25">
      <c r="A26" s="12" t="s">
        <v>8</v>
      </c>
      <c r="B26" s="2" t="s">
        <v>34</v>
      </c>
      <c r="C26" s="2"/>
      <c r="D26" s="2"/>
      <c r="E26" s="13">
        <v>0</v>
      </c>
      <c r="F26" s="13"/>
      <c r="G26" s="13"/>
      <c r="H26" s="13"/>
      <c r="I26" s="13"/>
      <c r="J26" s="13">
        <v>0</v>
      </c>
      <c r="K26" s="13"/>
      <c r="L26" s="6"/>
      <c r="M26" s="6"/>
      <c r="N26" s="6"/>
    </row>
    <row r="27" spans="1:14" ht="15.75" customHeight="1" x14ac:dyDescent="0.25">
      <c r="A27" s="2"/>
      <c r="B27" s="95" t="s">
        <v>35</v>
      </c>
      <c r="C27" s="95"/>
      <c r="D27" s="95"/>
      <c r="E27" s="13">
        <f t="shared" ref="E27:K27" si="1">E23+E24+E25+E26</f>
        <v>0</v>
      </c>
      <c r="F27" s="13">
        <f t="shared" si="1"/>
        <v>0</v>
      </c>
      <c r="G27" s="13">
        <f t="shared" si="1"/>
        <v>0</v>
      </c>
      <c r="H27" s="13">
        <f t="shared" si="1"/>
        <v>0</v>
      </c>
      <c r="I27" s="13">
        <f t="shared" si="1"/>
        <v>0</v>
      </c>
      <c r="J27" s="13">
        <f t="shared" si="1"/>
        <v>0</v>
      </c>
      <c r="K27" s="13">
        <f t="shared" si="1"/>
        <v>0</v>
      </c>
      <c r="L27" s="6"/>
      <c r="M27" s="6"/>
      <c r="N27" s="6"/>
    </row>
    <row r="28" spans="1:14" ht="15.75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6"/>
      <c r="M28" s="6"/>
      <c r="N28" s="6"/>
    </row>
    <row r="29" spans="1:14" ht="15.75" customHeight="1" x14ac:dyDescent="0.25">
      <c r="A29" s="83" t="s">
        <v>36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6"/>
      <c r="M29" s="6"/>
      <c r="N29" s="6"/>
    </row>
    <row r="30" spans="1:14" ht="15.75" customHeight="1" x14ac:dyDescent="0.25">
      <c r="A30" s="4" t="s">
        <v>37</v>
      </c>
      <c r="B30" s="1" t="s">
        <v>38</v>
      </c>
      <c r="C30" s="1"/>
      <c r="D30" s="1"/>
      <c r="E30" s="1"/>
      <c r="F30" s="1"/>
      <c r="G30" s="1"/>
      <c r="H30" s="1"/>
      <c r="I30" s="1"/>
      <c r="J30" s="1"/>
      <c r="K30" s="1"/>
      <c r="L30" s="6"/>
      <c r="M30" s="6"/>
      <c r="N30" s="6"/>
    </row>
    <row r="31" spans="1:14" ht="15.75" customHeight="1" x14ac:dyDescent="0.25">
      <c r="A31" s="14"/>
      <c r="B31" s="2" t="s">
        <v>39</v>
      </c>
      <c r="C31" s="58">
        <v>11</v>
      </c>
      <c r="D31" s="104"/>
      <c r="E31" s="13">
        <f>D31</f>
        <v>0</v>
      </c>
      <c r="F31" s="13">
        <f>E31</f>
        <v>0</v>
      </c>
      <c r="G31" s="13">
        <f t="shared" ref="G31:H32" si="2">F31</f>
        <v>0</v>
      </c>
      <c r="H31" s="13">
        <f t="shared" si="2"/>
        <v>0</v>
      </c>
      <c r="I31" s="13">
        <f>D31</f>
        <v>0</v>
      </c>
      <c r="J31" s="13">
        <f>D31</f>
        <v>0</v>
      </c>
      <c r="K31" s="13">
        <f>D31</f>
        <v>0</v>
      </c>
      <c r="L31" s="6"/>
      <c r="M31" s="6"/>
      <c r="N31" s="6"/>
    </row>
    <row r="32" spans="1:14" ht="15.75" customHeight="1" x14ac:dyDescent="0.25">
      <c r="A32" s="14"/>
      <c r="B32" s="2" t="s">
        <v>40</v>
      </c>
      <c r="C32" s="2">
        <v>22</v>
      </c>
      <c r="D32" s="105"/>
      <c r="E32" s="59">
        <f>D32</f>
        <v>0</v>
      </c>
      <c r="F32" s="59">
        <f>E32</f>
        <v>0</v>
      </c>
      <c r="G32" s="59">
        <f t="shared" si="2"/>
        <v>0</v>
      </c>
      <c r="H32" s="59">
        <f t="shared" si="2"/>
        <v>0</v>
      </c>
      <c r="I32" s="59">
        <f>D32</f>
        <v>0</v>
      </c>
      <c r="J32" s="59">
        <f>D32</f>
        <v>0</v>
      </c>
      <c r="K32" s="59">
        <f>D32</f>
        <v>0</v>
      </c>
      <c r="L32" s="6"/>
      <c r="M32" s="6"/>
      <c r="N32" s="6"/>
    </row>
    <row r="33" spans="1:14" ht="15.75" customHeight="1" x14ac:dyDescent="0.25">
      <c r="A33" s="14"/>
      <c r="B33" s="2" t="s">
        <v>41</v>
      </c>
      <c r="C33" s="2"/>
      <c r="D33" s="105"/>
      <c r="E33" s="13">
        <f t="shared" ref="E33:K33" si="3">E31*E32</f>
        <v>0</v>
      </c>
      <c r="F33" s="13">
        <f t="shared" si="3"/>
        <v>0</v>
      </c>
      <c r="G33" s="13">
        <f t="shared" si="3"/>
        <v>0</v>
      </c>
      <c r="H33" s="13">
        <f t="shared" si="3"/>
        <v>0</v>
      </c>
      <c r="I33" s="13">
        <f t="shared" si="3"/>
        <v>0</v>
      </c>
      <c r="J33" s="13">
        <f t="shared" si="3"/>
        <v>0</v>
      </c>
      <c r="K33" s="13">
        <f t="shared" si="3"/>
        <v>0</v>
      </c>
      <c r="L33" s="6"/>
      <c r="M33" s="6"/>
      <c r="N33" s="6"/>
    </row>
    <row r="34" spans="1:14" ht="15.75" customHeight="1" x14ac:dyDescent="0.25">
      <c r="A34" s="14"/>
      <c r="B34" s="2" t="s">
        <v>42</v>
      </c>
      <c r="C34" s="2"/>
      <c r="D34" s="105"/>
      <c r="E34" s="13">
        <f>IF((E19*6%)&gt;=E33,(-E33),(-6%*E19))</f>
        <v>0</v>
      </c>
      <c r="F34" s="13">
        <f>IF((F19*6%)&gt;=F33,(-F33),(-6%*F19))</f>
        <v>0</v>
      </c>
      <c r="G34" s="13">
        <f t="shared" ref="G34:K34" si="4">IF((G19*6%)&gt;=G33,(-G33),(-6%*G19))</f>
        <v>0</v>
      </c>
      <c r="H34" s="13">
        <f t="shared" si="4"/>
        <v>0</v>
      </c>
      <c r="I34" s="13">
        <f t="shared" si="4"/>
        <v>0</v>
      </c>
      <c r="J34" s="13">
        <f t="shared" si="4"/>
        <v>0</v>
      </c>
      <c r="K34" s="13">
        <f t="shared" si="4"/>
        <v>0</v>
      </c>
      <c r="L34" s="6"/>
      <c r="M34" s="6"/>
      <c r="N34" s="6"/>
    </row>
    <row r="35" spans="1:14" ht="15.75" customHeight="1" x14ac:dyDescent="0.25">
      <c r="A35" s="12" t="s">
        <v>30</v>
      </c>
      <c r="B35" s="2" t="s">
        <v>43</v>
      </c>
      <c r="C35" s="2"/>
      <c r="D35" s="105"/>
      <c r="E35" s="13">
        <f t="shared" ref="E35:K35" si="5">E33+E34</f>
        <v>0</v>
      </c>
      <c r="F35" s="13">
        <f t="shared" si="5"/>
        <v>0</v>
      </c>
      <c r="G35" s="13">
        <f t="shared" si="5"/>
        <v>0</v>
      </c>
      <c r="H35" s="13">
        <f t="shared" si="5"/>
        <v>0</v>
      </c>
      <c r="I35" s="13">
        <f t="shared" si="5"/>
        <v>0</v>
      </c>
      <c r="J35" s="13">
        <f t="shared" si="5"/>
        <v>0</v>
      </c>
      <c r="K35" s="13">
        <f t="shared" si="5"/>
        <v>0</v>
      </c>
      <c r="L35" s="6"/>
      <c r="M35" s="6"/>
      <c r="N35" s="6"/>
    </row>
    <row r="36" spans="1:14" ht="15.75" customHeight="1" x14ac:dyDescent="0.25">
      <c r="A36" s="12" t="s">
        <v>3</v>
      </c>
      <c r="B36" s="2" t="s">
        <v>44</v>
      </c>
      <c r="C36" s="15">
        <v>37</v>
      </c>
      <c r="D36" s="106"/>
      <c r="E36" s="13">
        <f t="shared" ref="E36:K36" si="6">$D$36*E32</f>
        <v>0</v>
      </c>
      <c r="F36" s="13">
        <f t="shared" si="6"/>
        <v>0</v>
      </c>
      <c r="G36" s="13">
        <f t="shared" si="6"/>
        <v>0</v>
      </c>
      <c r="H36" s="13">
        <f t="shared" si="6"/>
        <v>0</v>
      </c>
      <c r="I36" s="13">
        <f t="shared" si="6"/>
        <v>0</v>
      </c>
      <c r="J36" s="13">
        <f t="shared" si="6"/>
        <v>0</v>
      </c>
      <c r="K36" s="13">
        <f t="shared" si="6"/>
        <v>0</v>
      </c>
      <c r="L36" s="6"/>
      <c r="M36" s="6"/>
      <c r="N36" s="6"/>
    </row>
    <row r="37" spans="1:14" ht="15.75" customHeight="1" x14ac:dyDescent="0.25">
      <c r="A37" s="12" t="s">
        <v>6</v>
      </c>
      <c r="B37" s="2" t="s">
        <v>45</v>
      </c>
      <c r="C37" s="16">
        <v>13.64</v>
      </c>
      <c r="D37" s="107"/>
      <c r="E37" s="13">
        <f>D37</f>
        <v>0</v>
      </c>
      <c r="F37" s="13">
        <f>E37</f>
        <v>0</v>
      </c>
      <c r="G37" s="13">
        <f t="shared" ref="G37:H37" si="7">F37</f>
        <v>0</v>
      </c>
      <c r="H37" s="13">
        <f t="shared" si="7"/>
        <v>0</v>
      </c>
      <c r="I37" s="13">
        <f>D37</f>
        <v>0</v>
      </c>
      <c r="J37" s="13">
        <f>D37</f>
        <v>0</v>
      </c>
      <c r="K37" s="13">
        <f>D37</f>
        <v>0</v>
      </c>
      <c r="L37" s="6"/>
      <c r="M37" s="6"/>
      <c r="N37" s="6"/>
    </row>
    <row r="38" spans="1:14" ht="15.75" customHeight="1" x14ac:dyDescent="0.25">
      <c r="A38" s="12" t="s">
        <v>8</v>
      </c>
      <c r="B38" s="2" t="s">
        <v>46</v>
      </c>
      <c r="C38" s="14"/>
      <c r="D38" s="108"/>
      <c r="E38" s="13"/>
      <c r="F38" s="13"/>
      <c r="G38" s="13"/>
      <c r="H38" s="13"/>
      <c r="I38" s="13"/>
      <c r="J38" s="13"/>
      <c r="K38" s="13"/>
      <c r="L38" s="6"/>
      <c r="M38" s="6"/>
      <c r="N38" s="6"/>
    </row>
    <row r="39" spans="1:14" ht="15.75" customHeight="1" x14ac:dyDescent="0.25">
      <c r="A39" s="12" t="s">
        <v>10</v>
      </c>
      <c r="B39" s="2" t="s">
        <v>47</v>
      </c>
      <c r="C39" s="16">
        <v>3.61</v>
      </c>
      <c r="D39" s="107"/>
      <c r="E39" s="13">
        <f t="shared" ref="E39:H41" si="8">D39</f>
        <v>0</v>
      </c>
      <c r="F39" s="13">
        <f t="shared" si="8"/>
        <v>0</v>
      </c>
      <c r="G39" s="13">
        <f t="shared" si="8"/>
        <v>0</v>
      </c>
      <c r="H39" s="13">
        <f t="shared" si="8"/>
        <v>0</v>
      </c>
      <c r="I39" s="13">
        <f>D39</f>
        <v>0</v>
      </c>
      <c r="J39" s="13">
        <f>D39</f>
        <v>0</v>
      </c>
      <c r="K39" s="13">
        <f>D39</f>
        <v>0</v>
      </c>
      <c r="L39" s="6"/>
      <c r="M39" s="6"/>
      <c r="N39" s="6"/>
    </row>
    <row r="40" spans="1:14" ht="15.75" customHeight="1" x14ac:dyDescent="0.25">
      <c r="A40" s="12" t="s">
        <v>13</v>
      </c>
      <c r="B40" s="2" t="s">
        <v>48</v>
      </c>
      <c r="C40" s="16">
        <v>184.85</v>
      </c>
      <c r="D40" s="107"/>
      <c r="E40" s="13">
        <f t="shared" si="8"/>
        <v>0</v>
      </c>
      <c r="F40" s="13">
        <f t="shared" si="8"/>
        <v>0</v>
      </c>
      <c r="G40" s="13">
        <f t="shared" si="8"/>
        <v>0</v>
      </c>
      <c r="H40" s="13">
        <f t="shared" si="8"/>
        <v>0</v>
      </c>
      <c r="I40" s="13">
        <f>D40</f>
        <v>0</v>
      </c>
      <c r="J40" s="13">
        <f>D40</f>
        <v>0</v>
      </c>
      <c r="K40" s="13">
        <f>D40</f>
        <v>0</v>
      </c>
      <c r="L40" s="6"/>
      <c r="M40" s="6"/>
      <c r="N40" s="6"/>
    </row>
    <row r="41" spans="1:14" ht="15.75" customHeight="1" x14ac:dyDescent="0.25">
      <c r="A41" s="5" t="s">
        <v>15</v>
      </c>
      <c r="B41" s="2" t="s">
        <v>49</v>
      </c>
      <c r="C41" s="17">
        <v>29</v>
      </c>
      <c r="D41" s="109"/>
      <c r="E41" s="60">
        <f>D41</f>
        <v>0</v>
      </c>
      <c r="F41" s="60">
        <f>E41</f>
        <v>0</v>
      </c>
      <c r="G41" s="60">
        <f t="shared" si="8"/>
        <v>0</v>
      </c>
      <c r="H41" s="60">
        <f t="shared" si="8"/>
        <v>0</v>
      </c>
      <c r="I41" s="60">
        <f>D41</f>
        <v>0</v>
      </c>
      <c r="J41" s="60">
        <f>D41</f>
        <v>0</v>
      </c>
      <c r="K41" s="60">
        <f>D41</f>
        <v>0</v>
      </c>
      <c r="L41" s="6"/>
      <c r="M41" s="6"/>
      <c r="N41" s="6"/>
    </row>
    <row r="42" spans="1:14" ht="15.75" customHeight="1" x14ac:dyDescent="0.25">
      <c r="A42" s="95" t="s">
        <v>50</v>
      </c>
      <c r="B42" s="95"/>
      <c r="C42" s="95"/>
      <c r="D42" s="95"/>
      <c r="E42" s="13">
        <f t="shared" ref="E42:K42" si="9">E35+E36+E37+E38+E39+E40+E41</f>
        <v>0</v>
      </c>
      <c r="F42" s="13">
        <f t="shared" si="9"/>
        <v>0</v>
      </c>
      <c r="G42" s="13">
        <f t="shared" si="9"/>
        <v>0</v>
      </c>
      <c r="H42" s="13">
        <f t="shared" si="9"/>
        <v>0</v>
      </c>
      <c r="I42" s="13">
        <f t="shared" si="9"/>
        <v>0</v>
      </c>
      <c r="J42" s="13">
        <f t="shared" si="9"/>
        <v>0</v>
      </c>
      <c r="K42" s="13">
        <f t="shared" si="9"/>
        <v>0</v>
      </c>
      <c r="L42" s="6"/>
      <c r="M42" s="6"/>
      <c r="N42" s="6"/>
    </row>
    <row r="43" spans="1:14" ht="15.75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6"/>
      <c r="M43" s="6"/>
      <c r="N43" s="6"/>
    </row>
    <row r="44" spans="1:14" ht="15.75" customHeight="1" x14ac:dyDescent="0.25">
      <c r="A44" s="83" t="s">
        <v>51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6"/>
      <c r="M44" s="6"/>
      <c r="N44" s="6"/>
    </row>
    <row r="45" spans="1:14" ht="15.75" customHeight="1" x14ac:dyDescent="0.25">
      <c r="A45" s="4" t="s">
        <v>52</v>
      </c>
      <c r="B45" s="96" t="s">
        <v>53</v>
      </c>
      <c r="C45" s="96"/>
      <c r="D45" s="96"/>
      <c r="E45" s="96"/>
      <c r="F45" s="96"/>
      <c r="G45" s="96"/>
      <c r="H45" s="96"/>
      <c r="I45" s="96"/>
      <c r="J45" s="96"/>
      <c r="K45" s="96"/>
      <c r="L45" s="6"/>
      <c r="M45" s="6"/>
      <c r="N45" s="6"/>
    </row>
    <row r="46" spans="1:14" ht="15.75" customHeight="1" x14ac:dyDescent="0.25">
      <c r="A46" s="5" t="s">
        <v>30</v>
      </c>
      <c r="B46" s="9" t="s">
        <v>132</v>
      </c>
      <c r="C46" s="17">
        <v>558</v>
      </c>
      <c r="D46" s="109"/>
      <c r="E46" s="13">
        <f t="shared" ref="E46:K46" si="10">$D$46/12</f>
        <v>0</v>
      </c>
      <c r="F46" s="13">
        <f t="shared" si="10"/>
        <v>0</v>
      </c>
      <c r="G46" s="13">
        <f t="shared" si="10"/>
        <v>0</v>
      </c>
      <c r="H46" s="13">
        <f t="shared" si="10"/>
        <v>0</v>
      </c>
      <c r="I46" s="13">
        <f t="shared" si="10"/>
        <v>0</v>
      </c>
      <c r="J46" s="13">
        <f t="shared" si="10"/>
        <v>0</v>
      </c>
      <c r="K46" s="13">
        <f t="shared" si="10"/>
        <v>0</v>
      </c>
      <c r="L46" s="6"/>
      <c r="M46" s="6"/>
      <c r="N46" s="6"/>
    </row>
    <row r="47" spans="1:14" ht="15.75" customHeight="1" x14ac:dyDescent="0.25">
      <c r="A47" s="5" t="s">
        <v>8</v>
      </c>
      <c r="B47" s="2" t="s">
        <v>133</v>
      </c>
      <c r="C47" s="17"/>
      <c r="D47" s="109"/>
      <c r="E47" s="61">
        <f t="shared" ref="E47:K47" si="11">$D$47/12</f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"/>
      <c r="M47" s="6"/>
      <c r="N47" s="6"/>
    </row>
    <row r="48" spans="1:14" ht="15.75" customHeight="1" x14ac:dyDescent="0.25">
      <c r="A48" s="95" t="s">
        <v>54</v>
      </c>
      <c r="B48" s="95"/>
      <c r="C48" s="95"/>
      <c r="D48" s="95"/>
      <c r="E48" s="13">
        <f t="shared" ref="E48:K48" si="12">SUM(E46:E47)</f>
        <v>0</v>
      </c>
      <c r="F48" s="13">
        <f t="shared" ref="F48:H48" si="13">SUM(F46:F47)</f>
        <v>0</v>
      </c>
      <c r="G48" s="13">
        <f t="shared" si="13"/>
        <v>0</v>
      </c>
      <c r="H48" s="13">
        <f t="shared" si="13"/>
        <v>0</v>
      </c>
      <c r="I48" s="13">
        <f t="shared" si="12"/>
        <v>0</v>
      </c>
      <c r="J48" s="13">
        <f t="shared" si="12"/>
        <v>0</v>
      </c>
      <c r="K48" s="13">
        <f t="shared" si="12"/>
        <v>0</v>
      </c>
      <c r="L48" s="6"/>
      <c r="M48" s="6"/>
      <c r="N48" s="6"/>
    </row>
    <row r="49" spans="1:14" ht="15.75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6"/>
      <c r="M49" s="6"/>
      <c r="N49" s="6"/>
    </row>
    <row r="50" spans="1:14" ht="15.75" customHeight="1" x14ac:dyDescent="0.25">
      <c r="A50" s="83" t="s">
        <v>55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6"/>
      <c r="M50" s="6"/>
      <c r="N50" s="6"/>
    </row>
    <row r="51" spans="1:14" ht="15.75" customHeight="1" x14ac:dyDescent="0.25">
      <c r="A51" s="83" t="s">
        <v>56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6"/>
      <c r="M51" s="6"/>
      <c r="N51" s="6"/>
    </row>
    <row r="52" spans="1:14" ht="15.75" customHeight="1" x14ac:dyDescent="0.25">
      <c r="A52" s="4" t="s">
        <v>30</v>
      </c>
      <c r="B52" s="4" t="s">
        <v>57</v>
      </c>
      <c r="C52" s="4" t="s">
        <v>58</v>
      </c>
      <c r="D52" s="4" t="s">
        <v>58</v>
      </c>
      <c r="E52" s="4" t="s">
        <v>59</v>
      </c>
      <c r="F52" s="4"/>
      <c r="G52" s="4"/>
      <c r="H52" s="4"/>
      <c r="I52" s="4" t="s">
        <v>59</v>
      </c>
      <c r="J52" s="4" t="s">
        <v>59</v>
      </c>
      <c r="K52" s="4" t="s">
        <v>59</v>
      </c>
      <c r="L52" s="6"/>
      <c r="M52" s="6"/>
      <c r="N52" s="6"/>
    </row>
    <row r="53" spans="1:14" ht="15.75" customHeight="1" x14ac:dyDescent="0.25">
      <c r="A53" s="18"/>
      <c r="B53" s="19" t="s">
        <v>60</v>
      </c>
      <c r="C53" s="20">
        <v>0.2</v>
      </c>
      <c r="D53" s="110"/>
      <c r="E53" s="21">
        <f t="shared" ref="E53:K60" si="14">E$27*$D53</f>
        <v>0</v>
      </c>
      <c r="F53" s="21">
        <f t="shared" si="14"/>
        <v>0</v>
      </c>
      <c r="G53" s="21">
        <f t="shared" si="14"/>
        <v>0</v>
      </c>
      <c r="H53" s="21">
        <f t="shared" si="14"/>
        <v>0</v>
      </c>
      <c r="I53" s="21">
        <f t="shared" si="14"/>
        <v>0</v>
      </c>
      <c r="J53" s="21">
        <f t="shared" si="14"/>
        <v>0</v>
      </c>
      <c r="K53" s="21">
        <f t="shared" si="14"/>
        <v>0</v>
      </c>
      <c r="L53" s="6"/>
      <c r="M53" s="6"/>
      <c r="N53" s="6"/>
    </row>
    <row r="54" spans="1:14" ht="15.75" customHeight="1" x14ac:dyDescent="0.25">
      <c r="A54" s="18"/>
      <c r="B54" s="19" t="s">
        <v>61</v>
      </c>
      <c r="C54" s="20">
        <v>1.4999999999999999E-2</v>
      </c>
      <c r="D54" s="110"/>
      <c r="E54" s="21">
        <f t="shared" si="14"/>
        <v>0</v>
      </c>
      <c r="F54" s="21">
        <f t="shared" si="14"/>
        <v>0</v>
      </c>
      <c r="G54" s="21">
        <f t="shared" si="14"/>
        <v>0</v>
      </c>
      <c r="H54" s="21">
        <f t="shared" si="14"/>
        <v>0</v>
      </c>
      <c r="I54" s="21">
        <f t="shared" si="14"/>
        <v>0</v>
      </c>
      <c r="J54" s="21">
        <f t="shared" si="14"/>
        <v>0</v>
      </c>
      <c r="K54" s="21">
        <f t="shared" si="14"/>
        <v>0</v>
      </c>
      <c r="L54" s="6"/>
      <c r="M54" s="6"/>
      <c r="N54" s="6"/>
    </row>
    <row r="55" spans="1:14" ht="15.75" customHeight="1" x14ac:dyDescent="0.25">
      <c r="A55" s="18"/>
      <c r="B55" s="19" t="s">
        <v>62</v>
      </c>
      <c r="C55" s="20">
        <v>0.01</v>
      </c>
      <c r="D55" s="110"/>
      <c r="E55" s="21">
        <f t="shared" si="14"/>
        <v>0</v>
      </c>
      <c r="F55" s="21">
        <f t="shared" si="14"/>
        <v>0</v>
      </c>
      <c r="G55" s="21">
        <f t="shared" si="14"/>
        <v>0</v>
      </c>
      <c r="H55" s="21">
        <f t="shared" si="14"/>
        <v>0</v>
      </c>
      <c r="I55" s="21">
        <f t="shared" si="14"/>
        <v>0</v>
      </c>
      <c r="J55" s="21">
        <f t="shared" si="14"/>
        <v>0</v>
      </c>
      <c r="K55" s="21">
        <f t="shared" si="14"/>
        <v>0</v>
      </c>
      <c r="L55" s="6"/>
      <c r="M55" s="6"/>
      <c r="N55" s="6"/>
    </row>
    <row r="56" spans="1:14" ht="15.75" customHeight="1" x14ac:dyDescent="0.25">
      <c r="A56" s="18"/>
      <c r="B56" s="19" t="s">
        <v>63</v>
      </c>
      <c r="C56" s="20">
        <v>2E-3</v>
      </c>
      <c r="D56" s="110"/>
      <c r="E56" s="21">
        <f t="shared" si="14"/>
        <v>0</v>
      </c>
      <c r="F56" s="21">
        <f t="shared" si="14"/>
        <v>0</v>
      </c>
      <c r="G56" s="21">
        <f t="shared" si="14"/>
        <v>0</v>
      </c>
      <c r="H56" s="21">
        <f t="shared" si="14"/>
        <v>0</v>
      </c>
      <c r="I56" s="21">
        <f t="shared" si="14"/>
        <v>0</v>
      </c>
      <c r="J56" s="21">
        <f t="shared" si="14"/>
        <v>0</v>
      </c>
      <c r="K56" s="21">
        <f t="shared" si="14"/>
        <v>0</v>
      </c>
      <c r="L56" s="6"/>
      <c r="M56" s="6"/>
      <c r="N56" s="6"/>
    </row>
    <row r="57" spans="1:14" ht="15.75" customHeight="1" x14ac:dyDescent="0.25">
      <c r="A57" s="18"/>
      <c r="B57" s="19" t="s">
        <v>64</v>
      </c>
      <c r="C57" s="20">
        <v>2.5000000000000001E-2</v>
      </c>
      <c r="D57" s="110"/>
      <c r="E57" s="21">
        <f t="shared" si="14"/>
        <v>0</v>
      </c>
      <c r="F57" s="21">
        <f t="shared" si="14"/>
        <v>0</v>
      </c>
      <c r="G57" s="21">
        <f t="shared" si="14"/>
        <v>0</v>
      </c>
      <c r="H57" s="21">
        <f t="shared" si="14"/>
        <v>0</v>
      </c>
      <c r="I57" s="21">
        <f t="shared" si="14"/>
        <v>0</v>
      </c>
      <c r="J57" s="21">
        <f t="shared" si="14"/>
        <v>0</v>
      </c>
      <c r="K57" s="21">
        <f t="shared" si="14"/>
        <v>0</v>
      </c>
      <c r="L57" s="6"/>
      <c r="M57" s="6"/>
      <c r="N57" s="6"/>
    </row>
    <row r="58" spans="1:14" ht="15.75" customHeight="1" x14ac:dyDescent="0.25">
      <c r="A58" s="18"/>
      <c r="B58" s="19" t="s">
        <v>65</v>
      </c>
      <c r="C58" s="20">
        <v>0.08</v>
      </c>
      <c r="D58" s="110"/>
      <c r="E58" s="21">
        <f t="shared" si="14"/>
        <v>0</v>
      </c>
      <c r="F58" s="21">
        <f t="shared" si="14"/>
        <v>0</v>
      </c>
      <c r="G58" s="21">
        <f t="shared" si="14"/>
        <v>0</v>
      </c>
      <c r="H58" s="21">
        <f t="shared" si="14"/>
        <v>0</v>
      </c>
      <c r="I58" s="21">
        <f t="shared" si="14"/>
        <v>0</v>
      </c>
      <c r="J58" s="21">
        <f t="shared" si="14"/>
        <v>0</v>
      </c>
      <c r="K58" s="21">
        <f t="shared" si="14"/>
        <v>0</v>
      </c>
      <c r="L58" s="6"/>
      <c r="M58" s="6"/>
      <c r="N58" s="6"/>
    </row>
    <row r="59" spans="1:14" ht="15.75" customHeight="1" x14ac:dyDescent="0.25">
      <c r="A59" s="18"/>
      <c r="B59" s="22" t="s">
        <v>66</v>
      </c>
      <c r="C59" s="20">
        <v>0.03</v>
      </c>
      <c r="D59" s="110"/>
      <c r="E59" s="21">
        <f t="shared" si="14"/>
        <v>0</v>
      </c>
      <c r="F59" s="21">
        <f t="shared" si="14"/>
        <v>0</v>
      </c>
      <c r="G59" s="21">
        <f t="shared" si="14"/>
        <v>0</v>
      </c>
      <c r="H59" s="21">
        <f t="shared" si="14"/>
        <v>0</v>
      </c>
      <c r="I59" s="21">
        <f t="shared" si="14"/>
        <v>0</v>
      </c>
      <c r="J59" s="21">
        <f t="shared" si="14"/>
        <v>0</v>
      </c>
      <c r="K59" s="21">
        <f t="shared" si="14"/>
        <v>0</v>
      </c>
      <c r="L59" s="6"/>
      <c r="M59" s="6"/>
      <c r="N59" s="6"/>
    </row>
    <row r="60" spans="1:14" ht="15.75" customHeight="1" x14ac:dyDescent="0.25">
      <c r="A60" s="18"/>
      <c r="B60" s="19" t="s">
        <v>67</v>
      </c>
      <c r="C60" s="20">
        <v>6.0000000000000001E-3</v>
      </c>
      <c r="D60" s="110"/>
      <c r="E60" s="21">
        <f t="shared" si="14"/>
        <v>0</v>
      </c>
      <c r="F60" s="21">
        <f t="shared" si="14"/>
        <v>0</v>
      </c>
      <c r="G60" s="21">
        <f t="shared" si="14"/>
        <v>0</v>
      </c>
      <c r="H60" s="21">
        <f t="shared" si="14"/>
        <v>0</v>
      </c>
      <c r="I60" s="21">
        <f t="shared" si="14"/>
        <v>0</v>
      </c>
      <c r="J60" s="21">
        <f t="shared" si="14"/>
        <v>0</v>
      </c>
      <c r="K60" s="21">
        <f t="shared" si="14"/>
        <v>0</v>
      </c>
      <c r="L60" s="6"/>
      <c r="M60" s="6"/>
      <c r="N60" s="6"/>
    </row>
    <row r="61" spans="1:14" ht="15.75" customHeight="1" x14ac:dyDescent="0.25">
      <c r="A61" s="91" t="s">
        <v>68</v>
      </c>
      <c r="B61" s="91"/>
      <c r="C61" s="20">
        <f t="shared" ref="C61:K61" si="15">SUM(C53:C60)</f>
        <v>0.3680000000000001</v>
      </c>
      <c r="D61" s="62">
        <f t="shared" si="15"/>
        <v>0</v>
      </c>
      <c r="E61" s="21">
        <f t="shared" si="15"/>
        <v>0</v>
      </c>
      <c r="F61" s="21">
        <f t="shared" si="15"/>
        <v>0</v>
      </c>
      <c r="G61" s="21">
        <f t="shared" si="15"/>
        <v>0</v>
      </c>
      <c r="H61" s="21">
        <f t="shared" si="15"/>
        <v>0</v>
      </c>
      <c r="I61" s="21">
        <f t="shared" si="15"/>
        <v>0</v>
      </c>
      <c r="J61" s="21">
        <f t="shared" si="15"/>
        <v>0</v>
      </c>
      <c r="K61" s="21">
        <f t="shared" si="15"/>
        <v>0</v>
      </c>
      <c r="L61" s="6"/>
      <c r="M61" s="6"/>
      <c r="N61" s="6"/>
    </row>
    <row r="62" spans="1:14" ht="15.75" customHeight="1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6"/>
      <c r="M62" s="6"/>
      <c r="N62" s="6"/>
    </row>
    <row r="63" spans="1:14" ht="15.75" customHeight="1" x14ac:dyDescent="0.25">
      <c r="A63" s="93" t="s">
        <v>69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6"/>
      <c r="M63" s="6"/>
      <c r="N63" s="6"/>
    </row>
    <row r="64" spans="1:14" ht="15.75" customHeight="1" x14ac:dyDescent="0.25">
      <c r="A64" s="18"/>
      <c r="B64" s="19" t="s">
        <v>70</v>
      </c>
      <c r="C64" s="23">
        <v>0.1111</v>
      </c>
      <c r="D64" s="111"/>
      <c r="E64" s="21">
        <f t="shared" ref="E64:K70" si="16">E$27*$D64</f>
        <v>0</v>
      </c>
      <c r="F64" s="21">
        <f t="shared" si="16"/>
        <v>0</v>
      </c>
      <c r="G64" s="21">
        <f t="shared" si="16"/>
        <v>0</v>
      </c>
      <c r="H64" s="21">
        <f t="shared" si="16"/>
        <v>0</v>
      </c>
      <c r="I64" s="21">
        <f t="shared" si="16"/>
        <v>0</v>
      </c>
      <c r="J64" s="21">
        <f t="shared" si="16"/>
        <v>0</v>
      </c>
      <c r="K64" s="21">
        <f t="shared" si="16"/>
        <v>0</v>
      </c>
      <c r="L64" s="6"/>
      <c r="M64" s="6"/>
      <c r="N64" s="6"/>
    </row>
    <row r="65" spans="1:14" ht="15.75" customHeight="1" x14ac:dyDescent="0.25">
      <c r="A65" s="18"/>
      <c r="B65" s="19" t="s">
        <v>71</v>
      </c>
      <c r="C65" s="20">
        <v>1.3899999999999999E-2</v>
      </c>
      <c r="D65" s="110"/>
      <c r="E65" s="21">
        <f t="shared" si="16"/>
        <v>0</v>
      </c>
      <c r="F65" s="21">
        <f t="shared" si="16"/>
        <v>0</v>
      </c>
      <c r="G65" s="21">
        <f t="shared" si="16"/>
        <v>0</v>
      </c>
      <c r="H65" s="21">
        <f t="shared" si="16"/>
        <v>0</v>
      </c>
      <c r="I65" s="21">
        <f t="shared" si="16"/>
        <v>0</v>
      </c>
      <c r="J65" s="21">
        <f t="shared" si="16"/>
        <v>0</v>
      </c>
      <c r="K65" s="21">
        <f t="shared" si="16"/>
        <v>0</v>
      </c>
      <c r="L65" s="6"/>
      <c r="M65" s="6"/>
      <c r="N65" s="6"/>
    </row>
    <row r="66" spans="1:14" ht="15.75" customHeight="1" x14ac:dyDescent="0.25">
      <c r="A66" s="18"/>
      <c r="B66" s="19" t="s">
        <v>72</v>
      </c>
      <c r="C66" s="20">
        <v>4.0000000000000002E-4</v>
      </c>
      <c r="D66" s="110"/>
      <c r="E66" s="21">
        <f t="shared" si="16"/>
        <v>0</v>
      </c>
      <c r="F66" s="21">
        <f t="shared" si="16"/>
        <v>0</v>
      </c>
      <c r="G66" s="21">
        <f t="shared" si="16"/>
        <v>0</v>
      </c>
      <c r="H66" s="21">
        <f t="shared" si="16"/>
        <v>0</v>
      </c>
      <c r="I66" s="21">
        <f t="shared" si="16"/>
        <v>0</v>
      </c>
      <c r="J66" s="21">
        <f t="shared" si="16"/>
        <v>0</v>
      </c>
      <c r="K66" s="21">
        <f t="shared" si="16"/>
        <v>0</v>
      </c>
      <c r="L66" s="6"/>
      <c r="M66" s="6"/>
      <c r="N66" s="6"/>
    </row>
    <row r="67" spans="1:14" ht="15.75" customHeight="1" x14ac:dyDescent="0.25">
      <c r="A67" s="18"/>
      <c r="B67" s="19" t="s">
        <v>73</v>
      </c>
      <c r="C67" s="20">
        <v>2.8E-3</v>
      </c>
      <c r="D67" s="110"/>
      <c r="E67" s="21">
        <f t="shared" si="16"/>
        <v>0</v>
      </c>
      <c r="F67" s="21">
        <f t="shared" si="16"/>
        <v>0</v>
      </c>
      <c r="G67" s="21">
        <f t="shared" si="16"/>
        <v>0</v>
      </c>
      <c r="H67" s="21">
        <f t="shared" si="16"/>
        <v>0</v>
      </c>
      <c r="I67" s="21">
        <f t="shared" si="16"/>
        <v>0</v>
      </c>
      <c r="J67" s="21">
        <f t="shared" si="16"/>
        <v>0</v>
      </c>
      <c r="K67" s="21">
        <f t="shared" si="16"/>
        <v>0</v>
      </c>
      <c r="L67" s="6"/>
      <c r="M67" s="6"/>
      <c r="N67" s="6"/>
    </row>
    <row r="68" spans="1:14" ht="15.75" customHeight="1" x14ac:dyDescent="0.25">
      <c r="A68" s="18"/>
      <c r="B68" s="19" t="s">
        <v>74</v>
      </c>
      <c r="C68" s="20">
        <v>3.3E-3</v>
      </c>
      <c r="D68" s="110"/>
      <c r="E68" s="21">
        <f t="shared" si="16"/>
        <v>0</v>
      </c>
      <c r="F68" s="21">
        <f t="shared" si="16"/>
        <v>0</v>
      </c>
      <c r="G68" s="21">
        <f t="shared" si="16"/>
        <v>0</v>
      </c>
      <c r="H68" s="21">
        <f t="shared" si="16"/>
        <v>0</v>
      </c>
      <c r="I68" s="21">
        <f t="shared" si="16"/>
        <v>0</v>
      </c>
      <c r="J68" s="21">
        <f t="shared" si="16"/>
        <v>0</v>
      </c>
      <c r="K68" s="21">
        <f t="shared" si="16"/>
        <v>0</v>
      </c>
      <c r="L68" s="6"/>
      <c r="M68" s="6"/>
      <c r="N68" s="6"/>
    </row>
    <row r="69" spans="1:14" ht="15.75" customHeight="1" x14ac:dyDescent="0.25">
      <c r="A69" s="18"/>
      <c r="B69" s="19" t="s">
        <v>75</v>
      </c>
      <c r="C69" s="20">
        <v>2.8E-3</v>
      </c>
      <c r="D69" s="110"/>
      <c r="E69" s="21">
        <f t="shared" si="16"/>
        <v>0</v>
      </c>
      <c r="F69" s="21">
        <f t="shared" si="16"/>
        <v>0</v>
      </c>
      <c r="G69" s="21">
        <f t="shared" si="16"/>
        <v>0</v>
      </c>
      <c r="H69" s="21">
        <f t="shared" si="16"/>
        <v>0</v>
      </c>
      <c r="I69" s="21">
        <f t="shared" si="16"/>
        <v>0</v>
      </c>
      <c r="J69" s="21">
        <f t="shared" si="16"/>
        <v>0</v>
      </c>
      <c r="K69" s="21">
        <f t="shared" si="16"/>
        <v>0</v>
      </c>
      <c r="L69" s="6"/>
      <c r="M69" s="6"/>
      <c r="N69" s="6"/>
    </row>
    <row r="70" spans="1:14" ht="15.75" customHeight="1" x14ac:dyDescent="0.25">
      <c r="A70" s="18"/>
      <c r="B70" s="19" t="s">
        <v>76</v>
      </c>
      <c r="C70" s="20">
        <v>8.3299999999999999E-2</v>
      </c>
      <c r="D70" s="110"/>
      <c r="E70" s="21">
        <f t="shared" si="16"/>
        <v>0</v>
      </c>
      <c r="F70" s="21">
        <f t="shared" si="16"/>
        <v>0</v>
      </c>
      <c r="G70" s="21">
        <f t="shared" si="16"/>
        <v>0</v>
      </c>
      <c r="H70" s="21">
        <f t="shared" si="16"/>
        <v>0</v>
      </c>
      <c r="I70" s="21">
        <f t="shared" si="16"/>
        <v>0</v>
      </c>
      <c r="J70" s="21">
        <f t="shared" si="16"/>
        <v>0</v>
      </c>
      <c r="K70" s="21">
        <f t="shared" si="16"/>
        <v>0</v>
      </c>
      <c r="L70" s="6"/>
      <c r="M70" s="6"/>
      <c r="N70" s="6"/>
    </row>
    <row r="71" spans="1:14" ht="15.75" customHeight="1" x14ac:dyDescent="0.25">
      <c r="A71" s="91" t="s">
        <v>77</v>
      </c>
      <c r="B71" s="91"/>
      <c r="C71" s="20">
        <f t="shared" ref="C71:K71" si="17">SUM(C64:C70)</f>
        <v>0.21760000000000002</v>
      </c>
      <c r="D71" s="62">
        <f t="shared" si="17"/>
        <v>0</v>
      </c>
      <c r="E71" s="21">
        <f t="shared" si="17"/>
        <v>0</v>
      </c>
      <c r="F71" s="21">
        <f t="shared" si="17"/>
        <v>0</v>
      </c>
      <c r="G71" s="21">
        <f t="shared" si="17"/>
        <v>0</v>
      </c>
      <c r="H71" s="21">
        <f t="shared" si="17"/>
        <v>0</v>
      </c>
      <c r="I71" s="21">
        <f t="shared" si="17"/>
        <v>0</v>
      </c>
      <c r="J71" s="21">
        <f t="shared" si="17"/>
        <v>0</v>
      </c>
      <c r="K71" s="21">
        <f t="shared" si="17"/>
        <v>0</v>
      </c>
      <c r="L71" s="6"/>
      <c r="M71" s="6"/>
      <c r="N71" s="6"/>
    </row>
    <row r="72" spans="1:14" ht="15.75" customHeight="1" x14ac:dyDescent="0.2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6"/>
      <c r="M72" s="6"/>
      <c r="N72" s="6"/>
    </row>
    <row r="73" spans="1:14" ht="15.75" customHeight="1" x14ac:dyDescent="0.25">
      <c r="A73" s="93" t="s">
        <v>78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6"/>
      <c r="M73" s="6"/>
      <c r="N73" s="6"/>
    </row>
    <row r="74" spans="1:14" ht="15.75" customHeight="1" x14ac:dyDescent="0.25">
      <c r="A74" s="18"/>
      <c r="B74" s="19" t="s">
        <v>79</v>
      </c>
      <c r="C74" s="20">
        <v>1.6000000000000001E-3</v>
      </c>
      <c r="D74" s="110"/>
      <c r="E74" s="21">
        <f t="shared" ref="E74:K76" si="18">E$27*$D74</f>
        <v>0</v>
      </c>
      <c r="F74" s="21">
        <f t="shared" si="18"/>
        <v>0</v>
      </c>
      <c r="G74" s="21">
        <f t="shared" si="18"/>
        <v>0</v>
      </c>
      <c r="H74" s="21">
        <f t="shared" si="18"/>
        <v>0</v>
      </c>
      <c r="I74" s="21">
        <f t="shared" si="18"/>
        <v>0</v>
      </c>
      <c r="J74" s="21">
        <f t="shared" si="18"/>
        <v>0</v>
      </c>
      <c r="K74" s="21">
        <f t="shared" si="18"/>
        <v>0</v>
      </c>
      <c r="L74" s="6"/>
      <c r="M74" s="6"/>
      <c r="N74" s="6"/>
    </row>
    <row r="75" spans="1:14" ht="15.75" customHeight="1" x14ac:dyDescent="0.25">
      <c r="A75" s="18"/>
      <c r="B75" s="19" t="s">
        <v>80</v>
      </c>
      <c r="C75" s="20">
        <v>8.0000000000000004E-4</v>
      </c>
      <c r="D75" s="110"/>
      <c r="E75" s="21">
        <f t="shared" si="18"/>
        <v>0</v>
      </c>
      <c r="F75" s="21">
        <f t="shared" si="18"/>
        <v>0</v>
      </c>
      <c r="G75" s="21">
        <f t="shared" si="18"/>
        <v>0</v>
      </c>
      <c r="H75" s="21">
        <f t="shared" si="18"/>
        <v>0</v>
      </c>
      <c r="I75" s="21">
        <f t="shared" si="18"/>
        <v>0</v>
      </c>
      <c r="J75" s="21">
        <f t="shared" si="18"/>
        <v>0</v>
      </c>
      <c r="K75" s="21">
        <f t="shared" si="18"/>
        <v>0</v>
      </c>
      <c r="L75" s="6"/>
      <c r="M75" s="6"/>
      <c r="N75" s="6"/>
    </row>
    <row r="76" spans="1:14" ht="15.75" customHeight="1" x14ac:dyDescent="0.25">
      <c r="A76" s="18"/>
      <c r="B76" s="19" t="s">
        <v>81</v>
      </c>
      <c r="C76" s="20">
        <v>3.5999999999999997E-2</v>
      </c>
      <c r="D76" s="110"/>
      <c r="E76" s="21">
        <f t="shared" si="18"/>
        <v>0</v>
      </c>
      <c r="F76" s="21">
        <f t="shared" si="18"/>
        <v>0</v>
      </c>
      <c r="G76" s="21">
        <f t="shared" si="18"/>
        <v>0</v>
      </c>
      <c r="H76" s="21">
        <f t="shared" si="18"/>
        <v>0</v>
      </c>
      <c r="I76" s="21">
        <f t="shared" si="18"/>
        <v>0</v>
      </c>
      <c r="J76" s="21">
        <f t="shared" si="18"/>
        <v>0</v>
      </c>
      <c r="K76" s="21">
        <f t="shared" si="18"/>
        <v>0</v>
      </c>
      <c r="L76" s="6"/>
      <c r="M76" s="6"/>
      <c r="N76" s="6"/>
    </row>
    <row r="77" spans="1:14" ht="15.75" customHeight="1" x14ac:dyDescent="0.25">
      <c r="A77" s="91" t="s">
        <v>82</v>
      </c>
      <c r="B77" s="91"/>
      <c r="C77" s="20">
        <f t="shared" ref="C77:K77" si="19">SUM(C74:C76)</f>
        <v>3.8399999999999997E-2</v>
      </c>
      <c r="D77" s="62">
        <f t="shared" si="19"/>
        <v>0</v>
      </c>
      <c r="E77" s="21">
        <f t="shared" si="19"/>
        <v>0</v>
      </c>
      <c r="F77" s="21">
        <f t="shared" si="19"/>
        <v>0</v>
      </c>
      <c r="G77" s="21">
        <f t="shared" si="19"/>
        <v>0</v>
      </c>
      <c r="H77" s="21">
        <f t="shared" si="19"/>
        <v>0</v>
      </c>
      <c r="I77" s="21">
        <f t="shared" si="19"/>
        <v>0</v>
      </c>
      <c r="J77" s="21">
        <f t="shared" si="19"/>
        <v>0</v>
      </c>
      <c r="K77" s="21">
        <f t="shared" si="19"/>
        <v>0</v>
      </c>
      <c r="L77" s="6"/>
      <c r="M77" s="6"/>
      <c r="N77" s="6"/>
    </row>
    <row r="78" spans="1:14" ht="15.75" customHeight="1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6"/>
      <c r="M78" s="6"/>
      <c r="N78" s="6"/>
    </row>
    <row r="79" spans="1:14" ht="15.75" customHeight="1" x14ac:dyDescent="0.25">
      <c r="A79" s="24" t="s">
        <v>83</v>
      </c>
      <c r="B79" s="24"/>
      <c r="C79" s="3"/>
      <c r="D79" s="3"/>
      <c r="E79" s="25"/>
      <c r="F79" s="25"/>
      <c r="G79" s="25"/>
      <c r="H79" s="25"/>
      <c r="I79" s="25"/>
      <c r="J79" s="25"/>
      <c r="K79" s="25"/>
      <c r="L79" s="6"/>
      <c r="M79" s="6"/>
      <c r="N79" s="6"/>
    </row>
    <row r="80" spans="1:14" ht="15.75" customHeight="1" x14ac:dyDescent="0.25">
      <c r="A80" s="18"/>
      <c r="B80" s="19" t="s">
        <v>84</v>
      </c>
      <c r="C80" s="20">
        <v>8.0100000000000005E-2</v>
      </c>
      <c r="D80" s="110"/>
      <c r="E80" s="21">
        <f t="shared" ref="E80:K81" si="20">E$27*$D80</f>
        <v>0</v>
      </c>
      <c r="F80" s="21">
        <f t="shared" si="20"/>
        <v>0</v>
      </c>
      <c r="G80" s="21">
        <f t="shared" si="20"/>
        <v>0</v>
      </c>
      <c r="H80" s="21">
        <f t="shared" si="20"/>
        <v>0</v>
      </c>
      <c r="I80" s="21">
        <f t="shared" si="20"/>
        <v>0</v>
      </c>
      <c r="J80" s="21">
        <f t="shared" si="20"/>
        <v>0</v>
      </c>
      <c r="K80" s="21">
        <f t="shared" si="20"/>
        <v>0</v>
      </c>
      <c r="L80" s="6"/>
      <c r="M80" s="6"/>
      <c r="N80" s="6"/>
    </row>
    <row r="81" spans="1:14" ht="15.75" customHeight="1" x14ac:dyDescent="0.25">
      <c r="A81" s="18"/>
      <c r="B81" s="19" t="s">
        <v>85</v>
      </c>
      <c r="C81" s="20">
        <v>5.9999999999999995E-4</v>
      </c>
      <c r="D81" s="110"/>
      <c r="E81" s="21">
        <f t="shared" si="20"/>
        <v>0</v>
      </c>
      <c r="F81" s="21">
        <f t="shared" si="20"/>
        <v>0</v>
      </c>
      <c r="G81" s="21">
        <f t="shared" si="20"/>
        <v>0</v>
      </c>
      <c r="H81" s="21">
        <f t="shared" si="20"/>
        <v>0</v>
      </c>
      <c r="I81" s="21">
        <f t="shared" si="20"/>
        <v>0</v>
      </c>
      <c r="J81" s="21">
        <f t="shared" si="20"/>
        <v>0</v>
      </c>
      <c r="K81" s="21">
        <f t="shared" si="20"/>
        <v>0</v>
      </c>
      <c r="L81" s="6"/>
      <c r="M81" s="6"/>
      <c r="N81" s="6"/>
    </row>
    <row r="82" spans="1:14" ht="15.75" customHeight="1" x14ac:dyDescent="0.25">
      <c r="A82" s="91" t="s">
        <v>86</v>
      </c>
      <c r="B82" s="91"/>
      <c r="C82" s="20">
        <f>C80+C81</f>
        <v>8.0700000000000008E-2</v>
      </c>
      <c r="D82" s="20">
        <f>D80+D81</f>
        <v>0</v>
      </c>
      <c r="E82" s="21">
        <f t="shared" ref="E82:K82" si="21">SUM(E80:E81)</f>
        <v>0</v>
      </c>
      <c r="F82" s="21">
        <f t="shared" si="21"/>
        <v>0</v>
      </c>
      <c r="G82" s="21">
        <f t="shared" si="21"/>
        <v>0</v>
      </c>
      <c r="H82" s="21">
        <f t="shared" si="21"/>
        <v>0</v>
      </c>
      <c r="I82" s="21">
        <f t="shared" si="21"/>
        <v>0</v>
      </c>
      <c r="J82" s="21">
        <f t="shared" si="21"/>
        <v>0</v>
      </c>
      <c r="K82" s="21">
        <f t="shared" si="21"/>
        <v>0</v>
      </c>
      <c r="L82" s="6"/>
      <c r="M82" s="6"/>
      <c r="N82" s="6"/>
    </row>
    <row r="83" spans="1:14" ht="15.75" customHeight="1" x14ac:dyDescent="0.2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6"/>
      <c r="M83" s="6"/>
      <c r="N83" s="6"/>
    </row>
    <row r="84" spans="1:14" ht="15.75" customHeight="1" x14ac:dyDescent="0.25">
      <c r="A84" s="91" t="s">
        <v>87</v>
      </c>
      <c r="B84" s="91"/>
      <c r="C84" s="20">
        <f>C82+C77+C71+C61</f>
        <v>0.7047000000000001</v>
      </c>
      <c r="D84" s="62">
        <f>D82+D77+D71+D61</f>
        <v>0</v>
      </c>
      <c r="E84" s="21">
        <f t="shared" ref="E84:K84" si="22">E$27*$D84</f>
        <v>0</v>
      </c>
      <c r="F84" s="21">
        <f t="shared" si="22"/>
        <v>0</v>
      </c>
      <c r="G84" s="21">
        <f t="shared" si="22"/>
        <v>0</v>
      </c>
      <c r="H84" s="21">
        <f t="shared" si="22"/>
        <v>0</v>
      </c>
      <c r="I84" s="21">
        <f t="shared" si="22"/>
        <v>0</v>
      </c>
      <c r="J84" s="21">
        <f t="shared" si="22"/>
        <v>0</v>
      </c>
      <c r="K84" s="21">
        <f t="shared" si="22"/>
        <v>0</v>
      </c>
      <c r="L84" s="6"/>
      <c r="M84" s="6"/>
      <c r="N84" s="6"/>
    </row>
    <row r="85" spans="1:14" ht="15.75" customHeight="1" x14ac:dyDescent="0.25">
      <c r="A85" s="91" t="s">
        <v>88</v>
      </c>
      <c r="B85" s="91"/>
      <c r="C85" s="20"/>
      <c r="D85" s="20"/>
      <c r="E85" s="21">
        <f t="shared" ref="E85:K85" si="23">E84+E27</f>
        <v>0</v>
      </c>
      <c r="F85" s="21">
        <f t="shared" si="23"/>
        <v>0</v>
      </c>
      <c r="G85" s="21">
        <f t="shared" si="23"/>
        <v>0</v>
      </c>
      <c r="H85" s="21">
        <f t="shared" si="23"/>
        <v>0</v>
      </c>
      <c r="I85" s="21">
        <f t="shared" si="23"/>
        <v>0</v>
      </c>
      <c r="J85" s="21">
        <f t="shared" si="23"/>
        <v>0</v>
      </c>
      <c r="K85" s="21">
        <f t="shared" si="23"/>
        <v>0</v>
      </c>
      <c r="L85" s="6"/>
      <c r="M85" s="6"/>
      <c r="N85" s="6"/>
    </row>
    <row r="86" spans="1:14" ht="15.75" customHeight="1" x14ac:dyDescent="0.25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6"/>
      <c r="M86" s="6"/>
      <c r="N86" s="6"/>
    </row>
    <row r="87" spans="1:14" ht="15.75" customHeight="1" x14ac:dyDescent="0.25">
      <c r="A87" s="83" t="s">
        <v>89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6"/>
      <c r="M87" s="6"/>
      <c r="N87" s="6"/>
    </row>
    <row r="88" spans="1:14" ht="15.75" customHeight="1" x14ac:dyDescent="0.25">
      <c r="A88" s="4" t="s">
        <v>28</v>
      </c>
      <c r="B88" s="26" t="s">
        <v>90</v>
      </c>
      <c r="C88" s="26"/>
      <c r="D88" s="26"/>
      <c r="E88" s="26"/>
      <c r="F88" s="26"/>
      <c r="G88" s="26"/>
      <c r="H88" s="26"/>
      <c r="I88" s="26"/>
      <c r="J88" s="26"/>
      <c r="K88" s="26"/>
      <c r="L88" s="6"/>
      <c r="M88" s="6"/>
      <c r="N88" s="6"/>
    </row>
    <row r="89" spans="1:14" ht="15.75" customHeight="1" x14ac:dyDescent="0.25">
      <c r="A89" s="12"/>
      <c r="B89" s="14" t="s">
        <v>91</v>
      </c>
      <c r="C89" s="27">
        <v>0.1038</v>
      </c>
      <c r="D89" s="112"/>
      <c r="E89" s="20">
        <f t="shared" ref="E89:K89" si="24">$D$89</f>
        <v>0</v>
      </c>
      <c r="F89" s="20">
        <f t="shared" si="24"/>
        <v>0</v>
      </c>
      <c r="G89" s="20">
        <f t="shared" si="24"/>
        <v>0</v>
      </c>
      <c r="H89" s="20">
        <f t="shared" si="24"/>
        <v>0</v>
      </c>
      <c r="I89" s="20">
        <f t="shared" si="24"/>
        <v>0</v>
      </c>
      <c r="J89" s="20">
        <f t="shared" si="24"/>
        <v>0</v>
      </c>
      <c r="K89" s="20">
        <f t="shared" si="24"/>
        <v>0</v>
      </c>
      <c r="L89" s="11"/>
      <c r="M89" s="6"/>
      <c r="N89" s="6"/>
    </row>
    <row r="90" spans="1:14" ht="15.75" customHeight="1" x14ac:dyDescent="0.25">
      <c r="A90" s="5" t="s">
        <v>30</v>
      </c>
      <c r="B90" s="14" t="s">
        <v>92</v>
      </c>
      <c r="C90" s="28" t="s">
        <v>93</v>
      </c>
      <c r="D90" s="28" t="s">
        <v>93</v>
      </c>
      <c r="E90" s="13">
        <f t="shared" ref="E90:K90" si="25">(E85+E42)*E89</f>
        <v>0</v>
      </c>
      <c r="F90" s="13">
        <f t="shared" si="25"/>
        <v>0</v>
      </c>
      <c r="G90" s="13">
        <f t="shared" si="25"/>
        <v>0</v>
      </c>
      <c r="H90" s="13">
        <f t="shared" si="25"/>
        <v>0</v>
      </c>
      <c r="I90" s="13">
        <f t="shared" si="25"/>
        <v>0</v>
      </c>
      <c r="J90" s="13">
        <f t="shared" si="25"/>
        <v>0</v>
      </c>
      <c r="K90" s="13">
        <f t="shared" si="25"/>
        <v>0</v>
      </c>
      <c r="L90" s="6"/>
      <c r="M90" s="6"/>
      <c r="N90" s="6"/>
    </row>
    <row r="91" spans="1:14" ht="15.75" customHeight="1" x14ac:dyDescent="0.25">
      <c r="A91" s="5" t="s">
        <v>3</v>
      </c>
      <c r="B91" s="14" t="s">
        <v>94</v>
      </c>
      <c r="C91" s="29">
        <v>7.5810000000000002E-2</v>
      </c>
      <c r="D91" s="113"/>
      <c r="E91" s="13">
        <f t="shared" ref="E91:K91" si="26">(E85+E42+E90)*$D$91</f>
        <v>0</v>
      </c>
      <c r="F91" s="13">
        <f t="shared" si="26"/>
        <v>0</v>
      </c>
      <c r="G91" s="13">
        <f t="shared" si="26"/>
        <v>0</v>
      </c>
      <c r="H91" s="13">
        <f t="shared" si="26"/>
        <v>0</v>
      </c>
      <c r="I91" s="13">
        <f t="shared" si="26"/>
        <v>0</v>
      </c>
      <c r="J91" s="13">
        <f t="shared" si="26"/>
        <v>0</v>
      </c>
      <c r="K91" s="13">
        <f t="shared" si="26"/>
        <v>0</v>
      </c>
      <c r="L91" s="6"/>
      <c r="M91" s="6"/>
      <c r="N91" s="6"/>
    </row>
    <row r="92" spans="1:14" ht="15.75" customHeight="1" x14ac:dyDescent="0.25">
      <c r="A92" s="2"/>
      <c r="B92" s="90" t="s">
        <v>95</v>
      </c>
      <c r="C92" s="90"/>
      <c r="D92" s="90"/>
      <c r="E92" s="13">
        <f t="shared" ref="E92:K92" si="27">SUM(E90:E91)</f>
        <v>0</v>
      </c>
      <c r="F92" s="13">
        <f t="shared" si="27"/>
        <v>0</v>
      </c>
      <c r="G92" s="13">
        <f t="shared" si="27"/>
        <v>0</v>
      </c>
      <c r="H92" s="13">
        <f t="shared" si="27"/>
        <v>0</v>
      </c>
      <c r="I92" s="13">
        <f t="shared" si="27"/>
        <v>0</v>
      </c>
      <c r="J92" s="13">
        <f t="shared" si="27"/>
        <v>0</v>
      </c>
      <c r="K92" s="13">
        <f t="shared" si="27"/>
        <v>0</v>
      </c>
      <c r="L92" s="6"/>
      <c r="M92" s="6"/>
      <c r="N92" s="6"/>
    </row>
    <row r="93" spans="1:14" ht="15.75" customHeight="1" x14ac:dyDescent="0.25">
      <c r="A93" s="4" t="s">
        <v>37</v>
      </c>
      <c r="B93" s="4" t="s">
        <v>96</v>
      </c>
      <c r="C93" s="30">
        <f>C94+C95+C96+C97</f>
        <v>8.6499999999999994E-2</v>
      </c>
      <c r="D93" s="30">
        <f>D94+D95+D96+D97</f>
        <v>0</v>
      </c>
      <c r="E93" s="31">
        <f t="shared" ref="E93:K96" si="28">((E$92+E$84+E$48+E$42+E$27)/(1-$D$93))*$D93</f>
        <v>0</v>
      </c>
      <c r="F93" s="31">
        <f t="shared" si="28"/>
        <v>0</v>
      </c>
      <c r="G93" s="31">
        <f t="shared" si="28"/>
        <v>0</v>
      </c>
      <c r="H93" s="31">
        <f t="shared" si="28"/>
        <v>0</v>
      </c>
      <c r="I93" s="31">
        <f t="shared" si="28"/>
        <v>0</v>
      </c>
      <c r="J93" s="31">
        <f t="shared" si="28"/>
        <v>0</v>
      </c>
      <c r="K93" s="31">
        <f t="shared" si="28"/>
        <v>0</v>
      </c>
      <c r="L93" s="6"/>
      <c r="M93" s="6"/>
      <c r="N93" s="6"/>
    </row>
    <row r="94" spans="1:14" ht="15.75" customHeight="1" x14ac:dyDescent="0.25">
      <c r="A94" s="2" t="s">
        <v>6</v>
      </c>
      <c r="B94" s="14" t="s">
        <v>97</v>
      </c>
      <c r="C94" s="20">
        <v>0.03</v>
      </c>
      <c r="D94" s="110"/>
      <c r="E94" s="32">
        <f t="shared" si="28"/>
        <v>0</v>
      </c>
      <c r="F94" s="32">
        <f t="shared" si="28"/>
        <v>0</v>
      </c>
      <c r="G94" s="32">
        <f t="shared" si="28"/>
        <v>0</v>
      </c>
      <c r="H94" s="32">
        <f t="shared" si="28"/>
        <v>0</v>
      </c>
      <c r="I94" s="32">
        <f t="shared" si="28"/>
        <v>0</v>
      </c>
      <c r="J94" s="32">
        <f t="shared" si="28"/>
        <v>0</v>
      </c>
      <c r="K94" s="32">
        <f t="shared" si="28"/>
        <v>0</v>
      </c>
      <c r="L94" s="6"/>
      <c r="M94" s="6"/>
      <c r="N94" s="6"/>
    </row>
    <row r="95" spans="1:14" ht="15.75" customHeight="1" x14ac:dyDescent="0.25">
      <c r="A95" s="2"/>
      <c r="B95" s="14" t="s">
        <v>98</v>
      </c>
      <c r="C95" s="20">
        <v>6.4999999999999997E-3</v>
      </c>
      <c r="D95" s="110"/>
      <c r="E95" s="32">
        <f t="shared" si="28"/>
        <v>0</v>
      </c>
      <c r="F95" s="32">
        <f t="shared" si="28"/>
        <v>0</v>
      </c>
      <c r="G95" s="32">
        <f t="shared" si="28"/>
        <v>0</v>
      </c>
      <c r="H95" s="32">
        <f t="shared" si="28"/>
        <v>0</v>
      </c>
      <c r="I95" s="32">
        <f t="shared" si="28"/>
        <v>0</v>
      </c>
      <c r="J95" s="32">
        <f t="shared" si="28"/>
        <v>0</v>
      </c>
      <c r="K95" s="32">
        <f t="shared" si="28"/>
        <v>0</v>
      </c>
      <c r="L95" s="6"/>
      <c r="M95" s="6"/>
      <c r="N95" s="6"/>
    </row>
    <row r="96" spans="1:14" ht="15.75" customHeight="1" x14ac:dyDescent="0.25">
      <c r="A96" s="2"/>
      <c r="B96" s="14" t="s">
        <v>99</v>
      </c>
      <c r="C96" s="20">
        <v>0.05</v>
      </c>
      <c r="D96" s="110"/>
      <c r="E96" s="32">
        <f t="shared" si="28"/>
        <v>0</v>
      </c>
      <c r="F96" s="32">
        <f t="shared" si="28"/>
        <v>0</v>
      </c>
      <c r="G96" s="32">
        <f t="shared" si="28"/>
        <v>0</v>
      </c>
      <c r="H96" s="32">
        <f t="shared" si="28"/>
        <v>0</v>
      </c>
      <c r="I96" s="32">
        <f t="shared" si="28"/>
        <v>0</v>
      </c>
      <c r="J96" s="32">
        <f t="shared" si="28"/>
        <v>0</v>
      </c>
      <c r="K96" s="32">
        <f t="shared" si="28"/>
        <v>0</v>
      </c>
      <c r="L96" s="6"/>
      <c r="M96" s="6"/>
      <c r="N96" s="6"/>
    </row>
    <row r="97" spans="1:14" ht="15.75" customHeight="1" x14ac:dyDescent="0.25">
      <c r="A97" s="2"/>
      <c r="B97" s="14" t="s">
        <v>100</v>
      </c>
      <c r="C97" s="20">
        <v>0</v>
      </c>
      <c r="D97" s="110"/>
      <c r="E97" s="32">
        <f>((E$92+E$84+E$48+E$42+E$27)/(1-$D97))*$D97</f>
        <v>0</v>
      </c>
      <c r="F97" s="32"/>
      <c r="G97" s="32"/>
      <c r="H97" s="32"/>
      <c r="I97" s="32"/>
      <c r="J97" s="32">
        <f>((J$92+J$84+J$48+J$42+J$27)/(1-$D$93))*$D97</f>
        <v>0</v>
      </c>
      <c r="K97" s="32"/>
      <c r="L97" s="6"/>
      <c r="M97" s="6"/>
      <c r="N97" s="6"/>
    </row>
    <row r="98" spans="1:14" ht="15.75" customHeight="1" x14ac:dyDescent="0.25">
      <c r="A98" s="82" t="s">
        <v>101</v>
      </c>
      <c r="B98" s="82"/>
      <c r="C98" s="82"/>
      <c r="D98" s="82"/>
      <c r="E98" s="32">
        <f t="shared" ref="E98:K98" si="29">E94+E95+E96+E97</f>
        <v>0</v>
      </c>
      <c r="F98" s="32">
        <f t="shared" si="29"/>
        <v>0</v>
      </c>
      <c r="G98" s="32">
        <f t="shared" si="29"/>
        <v>0</v>
      </c>
      <c r="H98" s="32">
        <f t="shared" si="29"/>
        <v>0</v>
      </c>
      <c r="I98" s="32">
        <f t="shared" si="29"/>
        <v>0</v>
      </c>
      <c r="J98" s="32">
        <f t="shared" si="29"/>
        <v>0</v>
      </c>
      <c r="K98" s="32">
        <f t="shared" si="29"/>
        <v>0</v>
      </c>
      <c r="L98" s="6"/>
      <c r="M98" s="6"/>
      <c r="N98" s="6"/>
    </row>
    <row r="99" spans="1:14" ht="15.75" customHeight="1" x14ac:dyDescent="0.25">
      <c r="A99" s="2"/>
      <c r="B99" s="2"/>
      <c r="C99" s="5" t="s">
        <v>102</v>
      </c>
      <c r="D99" s="5" t="s">
        <v>102</v>
      </c>
      <c r="E99" s="20">
        <f t="shared" ref="E99:K99" si="30">((((1+$D$91)*(1+E89))/(1-$D$93))-1)</f>
        <v>0</v>
      </c>
      <c r="F99" s="20">
        <f t="shared" si="30"/>
        <v>0</v>
      </c>
      <c r="G99" s="20">
        <f t="shared" si="30"/>
        <v>0</v>
      </c>
      <c r="H99" s="20">
        <f t="shared" si="30"/>
        <v>0</v>
      </c>
      <c r="I99" s="20">
        <f t="shared" si="30"/>
        <v>0</v>
      </c>
      <c r="J99" s="20">
        <f t="shared" si="30"/>
        <v>0</v>
      </c>
      <c r="K99" s="20">
        <f t="shared" si="30"/>
        <v>0</v>
      </c>
      <c r="L99" s="6"/>
      <c r="M99" s="6"/>
      <c r="N99" s="6"/>
    </row>
    <row r="100" spans="1:14" ht="15.75" customHeight="1" x14ac:dyDescent="0.25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6"/>
      <c r="M100" s="6"/>
      <c r="N100" s="6"/>
    </row>
    <row r="101" spans="1:14" ht="15.75" customHeight="1" x14ac:dyDescent="0.25">
      <c r="A101" s="83" t="s">
        <v>103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6"/>
      <c r="M101" s="6"/>
      <c r="N101" s="6"/>
    </row>
    <row r="102" spans="1:14" ht="15.75" customHeight="1" x14ac:dyDescent="0.25">
      <c r="A102" s="83" t="s">
        <v>104</v>
      </c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6"/>
      <c r="M102" s="6"/>
      <c r="N102" s="6"/>
    </row>
    <row r="103" spans="1:14" ht="15.75" customHeight="1" x14ac:dyDescent="0.25">
      <c r="A103" s="5" t="s">
        <v>30</v>
      </c>
      <c r="B103" s="2" t="s">
        <v>105</v>
      </c>
      <c r="C103" s="33"/>
      <c r="D103" s="33"/>
      <c r="E103" s="13">
        <f t="shared" ref="E103:K103" si="31">E27</f>
        <v>0</v>
      </c>
      <c r="F103" s="13">
        <f t="shared" si="31"/>
        <v>0</v>
      </c>
      <c r="G103" s="13">
        <f t="shared" si="31"/>
        <v>0</v>
      </c>
      <c r="H103" s="13">
        <f t="shared" si="31"/>
        <v>0</v>
      </c>
      <c r="I103" s="13">
        <f t="shared" si="31"/>
        <v>0</v>
      </c>
      <c r="J103" s="13">
        <f t="shared" si="31"/>
        <v>0</v>
      </c>
      <c r="K103" s="13">
        <f t="shared" si="31"/>
        <v>0</v>
      </c>
      <c r="L103" s="6"/>
      <c r="M103" s="6"/>
      <c r="N103" s="6"/>
    </row>
    <row r="104" spans="1:14" ht="15.75" customHeight="1" x14ac:dyDescent="0.25">
      <c r="A104" s="5" t="s">
        <v>3</v>
      </c>
      <c r="B104" s="34" t="s">
        <v>38</v>
      </c>
      <c r="C104" s="2"/>
      <c r="D104" s="2"/>
      <c r="E104" s="35">
        <f t="shared" ref="E104:K104" si="32">E42</f>
        <v>0</v>
      </c>
      <c r="F104" s="35">
        <f t="shared" si="32"/>
        <v>0</v>
      </c>
      <c r="G104" s="35">
        <f t="shared" si="32"/>
        <v>0</v>
      </c>
      <c r="H104" s="35">
        <f t="shared" si="32"/>
        <v>0</v>
      </c>
      <c r="I104" s="35">
        <f t="shared" si="32"/>
        <v>0</v>
      </c>
      <c r="J104" s="35">
        <f t="shared" si="32"/>
        <v>0</v>
      </c>
      <c r="K104" s="35">
        <f t="shared" si="32"/>
        <v>0</v>
      </c>
      <c r="L104" s="6"/>
      <c r="M104" s="6"/>
      <c r="N104" s="6"/>
    </row>
    <row r="105" spans="1:14" ht="15.75" customHeight="1" x14ac:dyDescent="0.25">
      <c r="A105" s="5" t="s">
        <v>6</v>
      </c>
      <c r="B105" s="2" t="s">
        <v>106</v>
      </c>
      <c r="C105" s="2"/>
      <c r="D105" s="2"/>
      <c r="E105" s="35">
        <f t="shared" ref="E105:K105" si="33">E84</f>
        <v>0</v>
      </c>
      <c r="F105" s="35">
        <f t="shared" si="33"/>
        <v>0</v>
      </c>
      <c r="G105" s="35">
        <f t="shared" si="33"/>
        <v>0</v>
      </c>
      <c r="H105" s="35">
        <f t="shared" si="33"/>
        <v>0</v>
      </c>
      <c r="I105" s="35">
        <f t="shared" si="33"/>
        <v>0</v>
      </c>
      <c r="J105" s="35">
        <f t="shared" si="33"/>
        <v>0</v>
      </c>
      <c r="K105" s="35">
        <f t="shared" si="33"/>
        <v>0</v>
      </c>
      <c r="L105" s="6"/>
      <c r="M105" s="6"/>
      <c r="N105" s="6"/>
    </row>
    <row r="106" spans="1:14" ht="15.75" customHeight="1" x14ac:dyDescent="0.25">
      <c r="A106" s="5" t="s">
        <v>8</v>
      </c>
      <c r="B106" s="2" t="s">
        <v>107</v>
      </c>
      <c r="C106" s="2"/>
      <c r="D106" s="2"/>
      <c r="E106" s="13">
        <f t="shared" ref="E106:K106" si="34">SUM(E103:E105)</f>
        <v>0</v>
      </c>
      <c r="F106" s="13">
        <f t="shared" ref="F106:H106" si="35">SUM(F103:F105)</f>
        <v>0</v>
      </c>
      <c r="G106" s="13">
        <f t="shared" si="35"/>
        <v>0</v>
      </c>
      <c r="H106" s="13">
        <f t="shared" si="35"/>
        <v>0</v>
      </c>
      <c r="I106" s="13">
        <f t="shared" si="34"/>
        <v>0</v>
      </c>
      <c r="J106" s="13">
        <f t="shared" si="34"/>
        <v>0</v>
      </c>
      <c r="K106" s="13">
        <f t="shared" si="34"/>
        <v>0</v>
      </c>
      <c r="L106" s="6"/>
      <c r="M106" s="6"/>
      <c r="N106" s="6"/>
    </row>
    <row r="107" spans="1:14" ht="15.75" customHeight="1" x14ac:dyDescent="0.25">
      <c r="A107" s="5" t="s">
        <v>10</v>
      </c>
      <c r="B107" s="2" t="s">
        <v>108</v>
      </c>
      <c r="C107" s="36">
        <v>0</v>
      </c>
      <c r="D107" s="36">
        <v>0</v>
      </c>
      <c r="E107" s="36"/>
      <c r="F107" s="36"/>
      <c r="G107" s="36"/>
      <c r="H107" s="36"/>
      <c r="I107" s="36"/>
      <c r="J107" s="36"/>
      <c r="K107" s="36"/>
      <c r="L107" s="6"/>
      <c r="M107" s="6"/>
      <c r="N107" s="6"/>
    </row>
    <row r="108" spans="1:14" ht="15.75" customHeight="1" x14ac:dyDescent="0.25">
      <c r="A108" s="82" t="s">
        <v>109</v>
      </c>
      <c r="B108" s="82"/>
      <c r="C108" s="82"/>
      <c r="D108" s="82"/>
      <c r="E108" s="13">
        <f t="shared" ref="E108:K108" si="36">E106+E107</f>
        <v>0</v>
      </c>
      <c r="F108" s="13">
        <f t="shared" si="36"/>
        <v>0</v>
      </c>
      <c r="G108" s="13">
        <f t="shared" si="36"/>
        <v>0</v>
      </c>
      <c r="H108" s="13">
        <f t="shared" si="36"/>
        <v>0</v>
      </c>
      <c r="I108" s="13">
        <f t="shared" si="36"/>
        <v>0</v>
      </c>
      <c r="J108" s="13">
        <f t="shared" si="36"/>
        <v>0</v>
      </c>
      <c r="K108" s="13">
        <f t="shared" si="36"/>
        <v>0</v>
      </c>
      <c r="L108" s="6"/>
      <c r="M108" s="6"/>
      <c r="N108" s="6"/>
    </row>
    <row r="109" spans="1:14" ht="15.75" customHeight="1" x14ac:dyDescent="0.25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6"/>
      <c r="M109" s="6"/>
      <c r="N109" s="6"/>
    </row>
    <row r="110" spans="1:14" ht="15.75" customHeight="1" x14ac:dyDescent="0.25">
      <c r="A110" s="83" t="s">
        <v>110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6"/>
      <c r="M110" s="6"/>
      <c r="N110" s="6"/>
    </row>
    <row r="111" spans="1:14" ht="15.75" customHeight="1" x14ac:dyDescent="0.25">
      <c r="A111" s="83" t="s">
        <v>111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6"/>
      <c r="M111" s="6"/>
      <c r="N111" s="6"/>
    </row>
    <row r="112" spans="1:14" ht="15.75" customHeight="1" x14ac:dyDescent="0.25">
      <c r="A112" s="5" t="s">
        <v>30</v>
      </c>
      <c r="B112" s="2" t="s">
        <v>112</v>
      </c>
      <c r="C112" s="36"/>
      <c r="D112" s="36"/>
      <c r="E112" s="13">
        <f t="shared" ref="E112:K112" si="37">E108</f>
        <v>0</v>
      </c>
      <c r="F112" s="13">
        <f t="shared" si="37"/>
        <v>0</v>
      </c>
      <c r="G112" s="13">
        <f t="shared" si="37"/>
        <v>0</v>
      </c>
      <c r="H112" s="13">
        <f t="shared" si="37"/>
        <v>0</v>
      </c>
      <c r="I112" s="13">
        <f t="shared" si="37"/>
        <v>0</v>
      </c>
      <c r="J112" s="13">
        <f t="shared" si="37"/>
        <v>0</v>
      </c>
      <c r="K112" s="13">
        <f t="shared" si="37"/>
        <v>0</v>
      </c>
      <c r="L112" s="6"/>
      <c r="M112" s="6"/>
      <c r="N112" s="6"/>
    </row>
    <row r="113" spans="1:14" ht="15.75" customHeight="1" x14ac:dyDescent="0.25">
      <c r="A113" s="5" t="s">
        <v>3</v>
      </c>
      <c r="B113" s="2" t="s">
        <v>113</v>
      </c>
      <c r="C113" s="36"/>
      <c r="D113" s="36"/>
      <c r="E113" s="13">
        <f t="shared" ref="E113:K113" si="38">E48</f>
        <v>0</v>
      </c>
      <c r="F113" s="13">
        <f t="shared" si="38"/>
        <v>0</v>
      </c>
      <c r="G113" s="13">
        <f t="shared" si="38"/>
        <v>0</v>
      </c>
      <c r="H113" s="13">
        <f t="shared" si="38"/>
        <v>0</v>
      </c>
      <c r="I113" s="13">
        <f t="shared" si="38"/>
        <v>0</v>
      </c>
      <c r="J113" s="13">
        <f t="shared" si="38"/>
        <v>0</v>
      </c>
      <c r="K113" s="13">
        <f t="shared" si="38"/>
        <v>0</v>
      </c>
      <c r="L113" s="6"/>
      <c r="M113" s="6"/>
      <c r="N113" s="6"/>
    </row>
    <row r="114" spans="1:14" ht="15.75" customHeight="1" x14ac:dyDescent="0.25">
      <c r="A114" s="5" t="s">
        <v>6</v>
      </c>
      <c r="B114" s="2" t="s">
        <v>114</v>
      </c>
      <c r="C114" s="36"/>
      <c r="D114" s="36"/>
      <c r="E114" s="13">
        <f t="shared" ref="E114:K114" si="39">E92</f>
        <v>0</v>
      </c>
      <c r="F114" s="13">
        <f t="shared" si="39"/>
        <v>0</v>
      </c>
      <c r="G114" s="13">
        <f t="shared" si="39"/>
        <v>0</v>
      </c>
      <c r="H114" s="13">
        <f t="shared" si="39"/>
        <v>0</v>
      </c>
      <c r="I114" s="13">
        <f t="shared" si="39"/>
        <v>0</v>
      </c>
      <c r="J114" s="13">
        <f t="shared" si="39"/>
        <v>0</v>
      </c>
      <c r="K114" s="13">
        <f t="shared" si="39"/>
        <v>0</v>
      </c>
      <c r="L114" s="6"/>
      <c r="M114" s="6"/>
      <c r="N114" s="6"/>
    </row>
    <row r="115" spans="1:14" ht="15.75" customHeight="1" x14ac:dyDescent="0.25">
      <c r="A115" s="5" t="s">
        <v>8</v>
      </c>
      <c r="B115" s="2" t="s">
        <v>96</v>
      </c>
      <c r="C115" s="36"/>
      <c r="D115" s="36"/>
      <c r="E115" s="13">
        <f t="shared" ref="E115:K115" si="40">E98</f>
        <v>0</v>
      </c>
      <c r="F115" s="13">
        <f t="shared" si="40"/>
        <v>0</v>
      </c>
      <c r="G115" s="13">
        <f t="shared" si="40"/>
        <v>0</v>
      </c>
      <c r="H115" s="13">
        <f t="shared" si="40"/>
        <v>0</v>
      </c>
      <c r="I115" s="13">
        <f t="shared" si="40"/>
        <v>0</v>
      </c>
      <c r="J115" s="13">
        <f t="shared" si="40"/>
        <v>0</v>
      </c>
      <c r="K115" s="13">
        <f t="shared" si="40"/>
        <v>0</v>
      </c>
      <c r="L115" s="6"/>
      <c r="M115" s="6"/>
      <c r="N115" s="6"/>
    </row>
    <row r="116" spans="1:14" ht="21" customHeight="1" x14ac:dyDescent="0.25">
      <c r="A116" s="37" t="s">
        <v>10</v>
      </c>
      <c r="B116" s="38" t="s">
        <v>115</v>
      </c>
      <c r="C116" s="39"/>
      <c r="D116" s="39"/>
      <c r="E116" s="40">
        <f t="shared" ref="E116:K116" si="41">E112+E113+E114+E115</f>
        <v>0</v>
      </c>
      <c r="F116" s="40">
        <f t="shared" si="41"/>
        <v>0</v>
      </c>
      <c r="G116" s="40">
        <f t="shared" si="41"/>
        <v>0</v>
      </c>
      <c r="H116" s="40">
        <f t="shared" si="41"/>
        <v>0</v>
      </c>
      <c r="I116" s="40">
        <f t="shared" si="41"/>
        <v>0</v>
      </c>
      <c r="J116" s="40">
        <f t="shared" si="41"/>
        <v>0</v>
      </c>
      <c r="K116" s="40">
        <f t="shared" si="41"/>
        <v>0</v>
      </c>
      <c r="L116" s="6"/>
      <c r="M116" s="6"/>
      <c r="N116" s="6"/>
    </row>
    <row r="117" spans="1:14" ht="15.75" customHeight="1" x14ac:dyDescent="0.25">
      <c r="A117" s="4" t="s">
        <v>116</v>
      </c>
      <c r="B117" s="41" t="s">
        <v>117</v>
      </c>
      <c r="C117" s="26"/>
      <c r="D117" s="26"/>
      <c r="E117" s="42">
        <f t="shared" ref="E117:K117" si="42">E116*12</f>
        <v>0</v>
      </c>
      <c r="F117" s="42">
        <f t="shared" si="42"/>
        <v>0</v>
      </c>
      <c r="G117" s="42">
        <f t="shared" si="42"/>
        <v>0</v>
      </c>
      <c r="H117" s="42">
        <f t="shared" si="42"/>
        <v>0</v>
      </c>
      <c r="I117" s="42">
        <f t="shared" si="42"/>
        <v>0</v>
      </c>
      <c r="J117" s="42">
        <f t="shared" si="42"/>
        <v>0</v>
      </c>
      <c r="K117" s="42">
        <f t="shared" si="42"/>
        <v>0</v>
      </c>
      <c r="L117" s="6"/>
      <c r="M117" s="6"/>
      <c r="N117" s="6"/>
    </row>
    <row r="118" spans="1:14" ht="15.75" customHeight="1" x14ac:dyDescent="0.25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6"/>
      <c r="M118" s="6"/>
      <c r="N118" s="6"/>
    </row>
    <row r="119" spans="1:14" ht="15.75" customHeight="1" x14ac:dyDescent="0.25">
      <c r="A119" s="43"/>
      <c r="B119" s="43" t="s">
        <v>118</v>
      </c>
      <c r="C119" s="43"/>
      <c r="D119" s="43"/>
      <c r="E119" s="44">
        <v>27</v>
      </c>
      <c r="F119" s="44">
        <v>3</v>
      </c>
      <c r="G119" s="44">
        <v>13</v>
      </c>
      <c r="H119" s="44">
        <v>2</v>
      </c>
      <c r="I119" s="44">
        <v>4</v>
      </c>
      <c r="J119" s="44">
        <v>1</v>
      </c>
      <c r="K119" s="44">
        <v>2</v>
      </c>
      <c r="L119" s="6"/>
      <c r="M119" s="6"/>
      <c r="N119" s="6"/>
    </row>
    <row r="120" spans="1:14" ht="15.75" customHeight="1" x14ac:dyDescent="0.3">
      <c r="A120" s="82" t="s">
        <v>119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1">
        <f>SUM(E119:K119)</f>
        <v>52</v>
      </c>
      <c r="L120" s="6"/>
      <c r="M120" s="6"/>
      <c r="N120" s="6"/>
    </row>
    <row r="121" spans="1:14" ht="15.75" customHeight="1" x14ac:dyDescent="0.25">
      <c r="A121" s="43"/>
      <c r="B121" s="43" t="s">
        <v>120</v>
      </c>
      <c r="C121" s="43"/>
      <c r="D121" s="43"/>
      <c r="E121" s="45">
        <f t="shared" ref="E121:K121" si="43">E116*E119</f>
        <v>0</v>
      </c>
      <c r="F121" s="45">
        <f t="shared" si="43"/>
        <v>0</v>
      </c>
      <c r="G121" s="45">
        <f t="shared" si="43"/>
        <v>0</v>
      </c>
      <c r="H121" s="45">
        <f t="shared" si="43"/>
        <v>0</v>
      </c>
      <c r="I121" s="45">
        <f t="shared" si="43"/>
        <v>0</v>
      </c>
      <c r="J121" s="45">
        <f t="shared" si="43"/>
        <v>0</v>
      </c>
      <c r="K121" s="46">
        <f t="shared" si="43"/>
        <v>0</v>
      </c>
      <c r="L121" s="6"/>
      <c r="M121" s="6"/>
      <c r="N121" s="6"/>
    </row>
    <row r="122" spans="1:14" ht="15.75" customHeight="1" x14ac:dyDescent="0.25">
      <c r="A122" s="43"/>
      <c r="B122" s="43" t="s">
        <v>121</v>
      </c>
      <c r="C122" s="43"/>
      <c r="D122" s="43"/>
      <c r="E122" s="45">
        <f>E121*12</f>
        <v>0</v>
      </c>
      <c r="F122" s="45">
        <f t="shared" ref="F122:H122" si="44">F121*12</f>
        <v>0</v>
      </c>
      <c r="G122" s="45">
        <f t="shared" si="44"/>
        <v>0</v>
      </c>
      <c r="H122" s="45">
        <f t="shared" si="44"/>
        <v>0</v>
      </c>
      <c r="I122" s="45">
        <f>I121*12</f>
        <v>0</v>
      </c>
      <c r="J122" s="45">
        <f>J121*12</f>
        <v>0</v>
      </c>
      <c r="K122" s="45">
        <f t="shared" ref="K122" si="45">K121*12</f>
        <v>0</v>
      </c>
      <c r="L122" s="6"/>
      <c r="M122" s="6"/>
      <c r="N122" s="6"/>
    </row>
    <row r="123" spans="1:14" ht="22.5" customHeight="1" x14ac:dyDescent="0.3">
      <c r="A123" s="83" t="s">
        <v>122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0">
        <f>SUM(E121:K121)</f>
        <v>0</v>
      </c>
      <c r="L123" s="6"/>
      <c r="M123" s="6"/>
      <c r="N123" s="6"/>
    </row>
    <row r="124" spans="1:14" ht="23.25" customHeight="1" x14ac:dyDescent="0.3">
      <c r="A124" s="83" t="s">
        <v>123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0">
        <f>K123*12</f>
        <v>0</v>
      </c>
      <c r="L124" s="6"/>
      <c r="M124" s="6"/>
      <c r="N124" s="6"/>
    </row>
    <row r="125" spans="1:14" ht="15.75" customHeight="1" x14ac:dyDescent="0.25">
      <c r="A125" s="47"/>
      <c r="B125" s="47"/>
      <c r="C125" s="47"/>
      <c r="D125" s="47"/>
      <c r="E125" s="11"/>
      <c r="F125" s="11"/>
      <c r="G125" s="11"/>
      <c r="H125" s="11"/>
      <c r="I125" s="11"/>
      <c r="J125" s="11"/>
      <c r="K125" s="11"/>
      <c r="L125" s="6"/>
      <c r="M125" s="6"/>
      <c r="N125" s="6"/>
    </row>
    <row r="126" spans="1:14" ht="15.7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6"/>
      <c r="M126" s="6"/>
      <c r="N126" s="6"/>
    </row>
    <row r="127" spans="1:14" ht="15.75" customHeight="1" x14ac:dyDescent="0.25">
      <c r="A127" s="47"/>
      <c r="B127" s="6" t="s">
        <v>124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6"/>
      <c r="M127" s="6"/>
      <c r="N127" s="6"/>
    </row>
    <row r="128" spans="1:14" ht="15.75" customHeight="1" x14ac:dyDescent="0.25">
      <c r="A128" s="47"/>
      <c r="B128" s="47" t="s">
        <v>125</v>
      </c>
      <c r="C128" s="47"/>
      <c r="D128" s="47"/>
      <c r="E128" s="47"/>
      <c r="F128" s="47"/>
      <c r="G128" s="47"/>
      <c r="H128" s="47"/>
      <c r="I128" s="47"/>
      <c r="J128" s="47"/>
      <c r="K128" s="47"/>
      <c r="L128" s="6"/>
      <c r="M128" s="6"/>
      <c r="N128" s="6"/>
    </row>
    <row r="129" spans="1:14" ht="15.75" customHeight="1" x14ac:dyDescent="0.25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6"/>
      <c r="M129" s="6"/>
      <c r="N129" s="6"/>
    </row>
    <row r="130" spans="1:14" ht="15.75" customHeight="1" x14ac:dyDescent="0.25">
      <c r="A130" s="47"/>
      <c r="B130" s="73" t="s">
        <v>140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6"/>
      <c r="M130" s="6"/>
      <c r="N130" s="6"/>
    </row>
    <row r="131" spans="1:14" ht="138.75" customHeight="1" x14ac:dyDescent="0.25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6"/>
      <c r="M131" s="6"/>
      <c r="N131" s="6"/>
    </row>
    <row r="132" spans="1:14" ht="15.75" customHeight="1" thickBot="1" x14ac:dyDescent="0.3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6"/>
      <c r="M132" s="6"/>
      <c r="N132" s="6"/>
    </row>
    <row r="133" spans="1:14" ht="16.5" customHeight="1" x14ac:dyDescent="0.25">
      <c r="A133" s="86" t="s">
        <v>126</v>
      </c>
      <c r="B133" s="87"/>
      <c r="C133" s="87"/>
      <c r="D133" s="87"/>
      <c r="E133" s="87"/>
      <c r="F133" s="88"/>
      <c r="G133" s="54"/>
      <c r="H133" s="54"/>
      <c r="I133" s="54"/>
      <c r="J133" s="54"/>
      <c r="K133" s="54"/>
      <c r="L133" s="6"/>
    </row>
    <row r="134" spans="1:14" ht="15.75" customHeight="1" x14ac:dyDescent="0.25">
      <c r="A134" s="68"/>
      <c r="B134" s="53"/>
      <c r="C134" s="53"/>
      <c r="D134" s="53"/>
      <c r="E134" s="53"/>
      <c r="F134" s="69"/>
      <c r="G134" s="54"/>
      <c r="H134" s="54"/>
      <c r="I134" s="54"/>
      <c r="J134" s="54"/>
      <c r="K134" s="54"/>
      <c r="L134" s="6"/>
    </row>
    <row r="135" spans="1:14" ht="15.6" x14ac:dyDescent="0.25">
      <c r="A135" s="74" t="s">
        <v>127</v>
      </c>
      <c r="B135" s="75" t="s">
        <v>128</v>
      </c>
      <c r="C135" s="75" t="s">
        <v>141</v>
      </c>
      <c r="D135" s="75" t="s">
        <v>137</v>
      </c>
      <c r="E135" s="75" t="s">
        <v>138</v>
      </c>
      <c r="F135" s="76" t="s">
        <v>139</v>
      </c>
      <c r="G135" s="66"/>
      <c r="H135" s="66"/>
      <c r="I135" s="55"/>
      <c r="J135" s="66"/>
      <c r="K135" s="55"/>
      <c r="L135" s="6"/>
    </row>
    <row r="136" spans="1:14" ht="15" x14ac:dyDescent="0.25">
      <c r="A136" s="71">
        <v>1</v>
      </c>
      <c r="B136" s="51" t="s">
        <v>22</v>
      </c>
      <c r="C136" s="50">
        <f>E119</f>
        <v>27</v>
      </c>
      <c r="D136" s="52">
        <f>E116</f>
        <v>0</v>
      </c>
      <c r="E136" s="52">
        <f>D136*C136</f>
        <v>0</v>
      </c>
      <c r="F136" s="72">
        <f>E136*12</f>
        <v>0</v>
      </c>
      <c r="G136" s="67"/>
      <c r="H136" s="67"/>
      <c r="I136" s="56"/>
      <c r="J136" s="56"/>
      <c r="K136" s="56"/>
      <c r="L136" s="6"/>
    </row>
    <row r="137" spans="1:14" ht="15" x14ac:dyDescent="0.25">
      <c r="A137" s="70">
        <v>2</v>
      </c>
      <c r="B137" s="49" t="s">
        <v>21</v>
      </c>
      <c r="C137" s="48">
        <f>F119</f>
        <v>3</v>
      </c>
      <c r="D137" s="65">
        <f>F116</f>
        <v>0</v>
      </c>
      <c r="E137" s="52">
        <f t="shared" ref="E137:E142" si="46">D137*C137</f>
        <v>0</v>
      </c>
      <c r="F137" s="72">
        <f t="shared" ref="F137:F142" si="47">E137*12</f>
        <v>0</v>
      </c>
      <c r="G137" s="67"/>
      <c r="H137" s="67"/>
      <c r="I137" s="56"/>
      <c r="J137" s="56"/>
      <c r="K137" s="57"/>
      <c r="L137" s="6"/>
    </row>
    <row r="138" spans="1:14" ht="15.75" customHeight="1" x14ac:dyDescent="0.25">
      <c r="A138" s="70">
        <v>3</v>
      </c>
      <c r="B138" s="51" t="s">
        <v>23</v>
      </c>
      <c r="C138" s="50">
        <f>G119</f>
        <v>13</v>
      </c>
      <c r="D138" s="52">
        <f>G116</f>
        <v>0</v>
      </c>
      <c r="E138" s="52">
        <f t="shared" si="46"/>
        <v>0</v>
      </c>
      <c r="F138" s="72">
        <f t="shared" si="47"/>
        <v>0</v>
      </c>
      <c r="G138" s="67"/>
      <c r="H138" s="67"/>
      <c r="I138" s="56"/>
      <c r="J138" s="56"/>
      <c r="K138" s="56"/>
      <c r="L138" s="6"/>
    </row>
    <row r="139" spans="1:14" ht="15.75" customHeight="1" x14ac:dyDescent="0.25">
      <c r="A139" s="70">
        <v>4</v>
      </c>
      <c r="B139" s="49" t="s">
        <v>24</v>
      </c>
      <c r="C139" s="48">
        <f>H119</f>
        <v>2</v>
      </c>
      <c r="D139" s="65">
        <f>H116</f>
        <v>0</v>
      </c>
      <c r="E139" s="52">
        <f t="shared" si="46"/>
        <v>0</v>
      </c>
      <c r="F139" s="72">
        <f t="shared" si="47"/>
        <v>0</v>
      </c>
      <c r="G139" s="67"/>
      <c r="H139" s="67"/>
      <c r="I139" s="56"/>
      <c r="J139" s="56"/>
      <c r="K139" s="57"/>
      <c r="L139" s="6"/>
    </row>
    <row r="140" spans="1:14" ht="15.75" customHeight="1" x14ac:dyDescent="0.25">
      <c r="A140" s="70">
        <v>5</v>
      </c>
      <c r="B140" s="49" t="s">
        <v>135</v>
      </c>
      <c r="C140" s="48">
        <f>I119</f>
        <v>4</v>
      </c>
      <c r="D140" s="65">
        <f>I116</f>
        <v>0</v>
      </c>
      <c r="E140" s="52">
        <f t="shared" si="46"/>
        <v>0</v>
      </c>
      <c r="F140" s="72">
        <f t="shared" si="47"/>
        <v>0</v>
      </c>
      <c r="G140" s="67"/>
      <c r="H140" s="67"/>
      <c r="I140" s="56"/>
      <c r="J140" s="56"/>
      <c r="K140" s="57"/>
      <c r="L140" s="6"/>
    </row>
    <row r="141" spans="1:14" ht="15.75" customHeight="1" x14ac:dyDescent="0.25">
      <c r="A141" s="70">
        <v>6</v>
      </c>
      <c r="B141" s="49" t="s">
        <v>136</v>
      </c>
      <c r="C141" s="48">
        <f>J119</f>
        <v>1</v>
      </c>
      <c r="D141" s="65">
        <f>J116</f>
        <v>0</v>
      </c>
      <c r="E141" s="52">
        <f t="shared" si="46"/>
        <v>0</v>
      </c>
      <c r="F141" s="72">
        <f t="shared" si="47"/>
        <v>0</v>
      </c>
      <c r="G141" s="67"/>
      <c r="H141" s="67"/>
      <c r="I141" s="56"/>
      <c r="J141" s="56"/>
      <c r="K141" s="57"/>
      <c r="L141" s="6"/>
    </row>
    <row r="142" spans="1:14" ht="15.75" customHeight="1" x14ac:dyDescent="0.25">
      <c r="A142" s="70">
        <v>7</v>
      </c>
      <c r="B142" s="49" t="s">
        <v>23</v>
      </c>
      <c r="C142" s="48">
        <f>K119</f>
        <v>2</v>
      </c>
      <c r="D142" s="65">
        <f>K116</f>
        <v>0</v>
      </c>
      <c r="E142" s="52">
        <f t="shared" si="46"/>
        <v>0</v>
      </c>
      <c r="F142" s="72">
        <f t="shared" si="47"/>
        <v>0</v>
      </c>
      <c r="G142" s="67"/>
      <c r="H142" s="67"/>
      <c r="I142" s="56"/>
      <c r="J142" s="56"/>
      <c r="K142" s="57"/>
      <c r="L142" s="6"/>
    </row>
    <row r="143" spans="1:14" ht="26.25" customHeight="1" thickBot="1" x14ac:dyDescent="0.35">
      <c r="A143" s="84" t="s">
        <v>129</v>
      </c>
      <c r="B143" s="85"/>
      <c r="C143" s="77">
        <f>SUM(C136:C142)</f>
        <v>52</v>
      </c>
      <c r="D143" s="78">
        <f>SUM(D136:D142)</f>
        <v>0</v>
      </c>
      <c r="E143" s="78">
        <f>SUM(E136:E142)</f>
        <v>0</v>
      </c>
      <c r="F143" s="79">
        <f>SUM(F136:F142)</f>
        <v>0</v>
      </c>
      <c r="G143" s="67"/>
      <c r="H143" s="67"/>
      <c r="I143" s="56"/>
      <c r="J143" s="56"/>
      <c r="K143" s="56"/>
      <c r="L143" s="6"/>
    </row>
    <row r="144" spans="1:14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6"/>
      <c r="M144" s="6"/>
      <c r="N144" s="6"/>
    </row>
    <row r="145" spans="1:14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13"/>
      <c r="M148" s="6"/>
      <c r="N148" s="6"/>
    </row>
    <row r="149" spans="1:14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.75" customHeight="1" x14ac:dyDescent="0.25"/>
    <row r="152" spans="1:14" ht="15.75" customHeight="1" x14ac:dyDescent="0.25"/>
    <row r="153" spans="1:14" ht="15.75" customHeight="1" x14ac:dyDescent="0.25"/>
    <row r="154" spans="1:14" ht="15.75" customHeight="1" x14ac:dyDescent="0.25"/>
    <row r="155" spans="1:14" ht="15.75" customHeight="1" x14ac:dyDescent="0.25"/>
    <row r="156" spans="1:14" ht="15.75" customHeight="1" x14ac:dyDescent="0.25"/>
    <row r="157" spans="1:14" ht="15.75" customHeight="1" x14ac:dyDescent="0.25"/>
    <row r="158" spans="1:14" ht="15.75" customHeight="1" x14ac:dyDescent="0.25"/>
    <row r="159" spans="1:14" ht="15.75" customHeight="1" x14ac:dyDescent="0.25"/>
    <row r="160" spans="1:14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sheetProtection algorithmName="SHA-512" hashValue="a4mZtffzHD4DhSs/7TkaxApR1M/P55dfUyUTF2Jyusdp0VjpdKMUQGNyfiAkJk2dFC3PTzh7Jb/XFv5jNSCUgA==" saltValue="5X4cwRzgAueU872AMBh6aQ==" spinCount="100000" sheet="1" objects="1" scenarios="1" selectLockedCells="1"/>
  <mergeCells count="59">
    <mergeCell ref="A120:J120"/>
    <mergeCell ref="A123:J123"/>
    <mergeCell ref="A124:J124"/>
    <mergeCell ref="A133:F133"/>
    <mergeCell ref="A143:B143"/>
    <mergeCell ref="A118:K118"/>
    <mergeCell ref="A86:K86"/>
    <mergeCell ref="A87:K87"/>
    <mergeCell ref="B92:D92"/>
    <mergeCell ref="A98:D98"/>
    <mergeCell ref="A100:K100"/>
    <mergeCell ref="A101:K101"/>
    <mergeCell ref="A102:K102"/>
    <mergeCell ref="A108:D108"/>
    <mergeCell ref="A109:K109"/>
    <mergeCell ref="A110:K110"/>
    <mergeCell ref="A111:K111"/>
    <mergeCell ref="A85:B85"/>
    <mergeCell ref="A61:B61"/>
    <mergeCell ref="A62:K62"/>
    <mergeCell ref="A63:K63"/>
    <mergeCell ref="A71:B71"/>
    <mergeCell ref="A72:K72"/>
    <mergeCell ref="A73:K73"/>
    <mergeCell ref="A77:B77"/>
    <mergeCell ref="A78:K78"/>
    <mergeCell ref="A82:B82"/>
    <mergeCell ref="A83:K83"/>
    <mergeCell ref="A84:B84"/>
    <mergeCell ref="A51:K51"/>
    <mergeCell ref="B22:K22"/>
    <mergeCell ref="B27:D27"/>
    <mergeCell ref="A28:K28"/>
    <mergeCell ref="A29:K29"/>
    <mergeCell ref="A42:D42"/>
    <mergeCell ref="A43:K43"/>
    <mergeCell ref="A44:K44"/>
    <mergeCell ref="B45:K45"/>
    <mergeCell ref="A48:D48"/>
    <mergeCell ref="A49:K49"/>
    <mergeCell ref="A50:K50"/>
    <mergeCell ref="A21:K21"/>
    <mergeCell ref="D8:K8"/>
    <mergeCell ref="D9:K9"/>
    <mergeCell ref="D10:K10"/>
    <mergeCell ref="D11:K11"/>
    <mergeCell ref="D12:K12"/>
    <mergeCell ref="D13:K13"/>
    <mergeCell ref="A14:K14"/>
    <mergeCell ref="A15:K15"/>
    <mergeCell ref="A16:K16"/>
    <mergeCell ref="A17:K17"/>
    <mergeCell ref="A20:K20"/>
    <mergeCell ref="A7:K7"/>
    <mergeCell ref="A2:K2"/>
    <mergeCell ref="A3:K3"/>
    <mergeCell ref="A4:K4"/>
    <mergeCell ref="A5:K5"/>
    <mergeCell ref="A6:K6"/>
  </mergeCells>
  <pageMargins left="0.25" right="0.25" top="0.75" bottom="0.75" header="0.511811023622047" footer="0.511811023622047"/>
  <pageSetup paperSize="9" scale="3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ESTIMATIVA ULC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Murilo</dc:creator>
  <dc:description/>
  <cp:lastModifiedBy>Helberth Macau</cp:lastModifiedBy>
  <cp:revision>1</cp:revision>
  <cp:lastPrinted>2025-12-03T13:17:28Z</cp:lastPrinted>
  <dcterms:created xsi:type="dcterms:W3CDTF">2024-09-10T01:25:01Z</dcterms:created>
  <dcterms:modified xsi:type="dcterms:W3CDTF">2025-12-17T14:36:24Z</dcterms:modified>
  <dc:language>pt-BR</dc:language>
</cp:coreProperties>
</file>